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560" yWindow="-90" windowWidth="15075" windowHeight="13110" activeTab="5"/>
  </bookViews>
  <sheets>
    <sheet name="다문화가족지원센터" sheetId="54" r:id="rId1"/>
    <sheet name="다문화센터 특성화사업" sheetId="57" r:id="rId2"/>
    <sheet name="다문화가족취창업중점기관" sheetId="64" r:id="rId3"/>
    <sheet name="서울시거점센터" sheetId="63" r:id="rId4"/>
    <sheet name="건강가정지원센터" sheetId="61" r:id="rId5"/>
    <sheet name="아이돌봄지원사업" sheetId="65" r:id="rId6"/>
  </sheets>
  <definedNames>
    <definedName name="_xlnm.Print_Area" localSheetId="0">다문화가족지원센터!$A$1:$L$71</definedName>
    <definedName name="_xlnm.Print_Titles" localSheetId="0">다문화가족지원센터!$1:$5</definedName>
  </definedNames>
  <calcPr calcId="124519"/>
</workbook>
</file>

<file path=xl/calcChain.xml><?xml version="1.0" encoding="utf-8"?>
<calcChain xmlns="http://schemas.openxmlformats.org/spreadsheetml/2006/main">
  <c r="J36" i="65"/>
  <c r="J35"/>
  <c r="J32"/>
  <c r="J31" s="1"/>
  <c r="J29"/>
  <c r="J26"/>
  <c r="J23"/>
  <c r="L23" s="1"/>
  <c r="J16"/>
  <c r="J15" s="1"/>
  <c r="J13"/>
  <c r="L13" s="1"/>
  <c r="J8"/>
  <c r="J7" s="1"/>
  <c r="D16"/>
  <c r="D15"/>
  <c r="D12"/>
  <c r="D11" s="1"/>
  <c r="D8"/>
  <c r="D7"/>
  <c r="L39"/>
  <c r="L38"/>
  <c r="L37"/>
  <c r="K36"/>
  <c r="L36" s="1"/>
  <c r="L34"/>
  <c r="L33"/>
  <c r="K32"/>
  <c r="L30"/>
  <c r="K29"/>
  <c r="L29" s="1"/>
  <c r="L28"/>
  <c r="L27"/>
  <c r="K26"/>
  <c r="L26" s="1"/>
  <c r="L25"/>
  <c r="L24"/>
  <c r="K23"/>
  <c r="L22"/>
  <c r="L21"/>
  <c r="L20"/>
  <c r="L19"/>
  <c r="L18"/>
  <c r="F18"/>
  <c r="L17"/>
  <c r="F17"/>
  <c r="K16"/>
  <c r="L16" s="1"/>
  <c r="E16"/>
  <c r="F16" s="1"/>
  <c r="F15"/>
  <c r="E15"/>
  <c r="L14"/>
  <c r="F14"/>
  <c r="K13"/>
  <c r="F13"/>
  <c r="L12"/>
  <c r="E12"/>
  <c r="F12" s="1"/>
  <c r="L11"/>
  <c r="E11"/>
  <c r="L10"/>
  <c r="F10"/>
  <c r="L9"/>
  <c r="F9"/>
  <c r="K8"/>
  <c r="F8"/>
  <c r="E8"/>
  <c r="E7" s="1"/>
  <c r="K7"/>
  <c r="J6" l="1"/>
  <c r="L7"/>
  <c r="L8"/>
  <c r="L32"/>
  <c r="D6"/>
  <c r="F7"/>
  <c r="E6"/>
  <c r="F11"/>
  <c r="K15"/>
  <c r="L15" s="1"/>
  <c r="K31"/>
  <c r="L31" s="1"/>
  <c r="K35"/>
  <c r="L35" s="1"/>
  <c r="F6" l="1"/>
  <c r="K6"/>
  <c r="L6" s="1"/>
  <c r="J95" i="61" l="1"/>
  <c r="J94"/>
  <c r="J90"/>
  <c r="J89" s="1"/>
  <c r="J83"/>
  <c r="J82"/>
  <c r="J78"/>
  <c r="J77" s="1"/>
  <c r="J75"/>
  <c r="J69"/>
  <c r="J67"/>
  <c r="J66" s="1"/>
  <c r="J60"/>
  <c r="J59"/>
  <c r="J56"/>
  <c r="J53"/>
  <c r="J49"/>
  <c r="J46"/>
  <c r="J42"/>
  <c r="J39"/>
  <c r="J38" s="1"/>
  <c r="J36"/>
  <c r="J35" s="1"/>
  <c r="J33"/>
  <c r="J32" s="1"/>
  <c r="J27"/>
  <c r="J26" s="1"/>
  <c r="J24"/>
  <c r="J23" s="1"/>
  <c r="J18"/>
  <c r="J15"/>
  <c r="J8"/>
  <c r="J7" s="1"/>
  <c r="D24"/>
  <c r="D23"/>
  <c r="D20"/>
  <c r="D19" s="1"/>
  <c r="D16"/>
  <c r="D15"/>
  <c r="D12"/>
  <c r="D11" s="1"/>
  <c r="D8"/>
  <c r="D7"/>
  <c r="E9" i="63"/>
  <c r="F17"/>
  <c r="E16"/>
  <c r="F16" s="1"/>
  <c r="E12"/>
  <c r="E11" s="1"/>
  <c r="F11" s="1"/>
  <c r="D9"/>
  <c r="D11"/>
  <c r="D12"/>
  <c r="J87"/>
  <c r="J86" s="1"/>
  <c r="J82"/>
  <c r="J81" s="1"/>
  <c r="J79"/>
  <c r="J78"/>
  <c r="J72"/>
  <c r="J71" s="1"/>
  <c r="J67"/>
  <c r="J66" s="1"/>
  <c r="J64"/>
  <c r="J63" s="1"/>
  <c r="J61"/>
  <c r="J60"/>
  <c r="J51"/>
  <c r="J50" s="1"/>
  <c r="J44"/>
  <c r="J43"/>
  <c r="J39"/>
  <c r="J34"/>
  <c r="J33"/>
  <c r="J29"/>
  <c r="J28" s="1"/>
  <c r="J23"/>
  <c r="J22" s="1"/>
  <c r="J16"/>
  <c r="J15" s="1"/>
  <c r="J9"/>
  <c r="J8"/>
  <c r="D16"/>
  <c r="D15" s="1"/>
  <c r="D8"/>
  <c r="D6" i="57"/>
  <c r="J23"/>
  <c r="J22"/>
  <c r="J18"/>
  <c r="J17"/>
  <c r="J13"/>
  <c r="J12"/>
  <c r="J10"/>
  <c r="J8"/>
  <c r="J7" s="1"/>
  <c r="J6" s="1"/>
  <c r="D11"/>
  <c r="D10"/>
  <c r="D8"/>
  <c r="D7" s="1"/>
  <c r="J70" i="54"/>
  <c r="J68"/>
  <c r="J66"/>
  <c r="J64"/>
  <c r="J62"/>
  <c r="J60"/>
  <c r="J58"/>
  <c r="J56"/>
  <c r="J54"/>
  <c r="J52"/>
  <c r="J50"/>
  <c r="J48"/>
  <c r="J47" s="1"/>
  <c r="J45"/>
  <c r="J44" s="1"/>
  <c r="J38"/>
  <c r="J36"/>
  <c r="J32"/>
  <c r="J31" s="1"/>
  <c r="J29"/>
  <c r="J28" s="1"/>
  <c r="J26"/>
  <c r="J25" s="1"/>
  <c r="J19"/>
  <c r="J15"/>
  <c r="J8"/>
  <c r="J7" s="1"/>
  <c r="D26"/>
  <c r="D25"/>
  <c r="D23"/>
  <c r="D22" s="1"/>
  <c r="D20"/>
  <c r="D19"/>
  <c r="D16"/>
  <c r="D15" s="1"/>
  <c r="D12"/>
  <c r="D11"/>
  <c r="D8"/>
  <c r="D7" s="1"/>
  <c r="K66" i="61"/>
  <c r="K95"/>
  <c r="K94" s="1"/>
  <c r="K89"/>
  <c r="K90"/>
  <c r="K83"/>
  <c r="K82" s="1"/>
  <c r="K77"/>
  <c r="K78"/>
  <c r="K75"/>
  <c r="K69"/>
  <c r="K67"/>
  <c r="K59"/>
  <c r="K60"/>
  <c r="K38"/>
  <c r="K56"/>
  <c r="K53"/>
  <c r="K49"/>
  <c r="K46"/>
  <c r="K42"/>
  <c r="K39"/>
  <c r="K36"/>
  <c r="K35" s="1"/>
  <c r="K33"/>
  <c r="K32" s="1"/>
  <c r="K26"/>
  <c r="K27"/>
  <c r="K24"/>
  <c r="K23" s="1"/>
  <c r="K18"/>
  <c r="K7" s="1"/>
  <c r="K15"/>
  <c r="K8"/>
  <c r="E24"/>
  <c r="E23" s="1"/>
  <c r="E20"/>
  <c r="E19" s="1"/>
  <c r="E16"/>
  <c r="E15" s="1"/>
  <c r="E11"/>
  <c r="E12"/>
  <c r="E8"/>
  <c r="E7" s="1"/>
  <c r="L88" i="63"/>
  <c r="K87"/>
  <c r="L87" s="1"/>
  <c r="L85"/>
  <c r="L84"/>
  <c r="L83"/>
  <c r="K82"/>
  <c r="K81" s="1"/>
  <c r="L80"/>
  <c r="K79"/>
  <c r="L79" s="1"/>
  <c r="L77"/>
  <c r="L76"/>
  <c r="L75"/>
  <c r="L74"/>
  <c r="L73"/>
  <c r="K72"/>
  <c r="L70"/>
  <c r="L69"/>
  <c r="L68"/>
  <c r="K67"/>
  <c r="L65"/>
  <c r="K64"/>
  <c r="L64" s="1"/>
  <c r="L62"/>
  <c r="K61"/>
  <c r="K60" s="1"/>
  <c r="L61"/>
  <c r="L59"/>
  <c r="L58"/>
  <c r="L57"/>
  <c r="L56"/>
  <c r="L55"/>
  <c r="L54"/>
  <c r="L53"/>
  <c r="L52"/>
  <c r="K51"/>
  <c r="K50" s="1"/>
  <c r="L49"/>
  <c r="L48"/>
  <c r="L47"/>
  <c r="L46"/>
  <c r="L45"/>
  <c r="K44"/>
  <c r="L44" s="1"/>
  <c r="K43"/>
  <c r="L42"/>
  <c r="L41"/>
  <c r="L40"/>
  <c r="K39"/>
  <c r="K38" s="1"/>
  <c r="L37"/>
  <c r="L36"/>
  <c r="L35"/>
  <c r="K34"/>
  <c r="K33"/>
  <c r="L32"/>
  <c r="L31"/>
  <c r="L30"/>
  <c r="K29"/>
  <c r="L29" s="1"/>
  <c r="L27"/>
  <c r="L26"/>
  <c r="L25"/>
  <c r="L24"/>
  <c r="K23"/>
  <c r="L21"/>
  <c r="L20"/>
  <c r="L19"/>
  <c r="L18"/>
  <c r="L17"/>
  <c r="K16"/>
  <c r="L16" s="1"/>
  <c r="L14"/>
  <c r="F14"/>
  <c r="L13"/>
  <c r="F13"/>
  <c r="L12"/>
  <c r="L11"/>
  <c r="L10"/>
  <c r="F10"/>
  <c r="K9"/>
  <c r="K8" s="1"/>
  <c r="E8"/>
  <c r="L29" i="64"/>
  <c r="L28"/>
  <c r="L27"/>
  <c r="L26"/>
  <c r="L25"/>
  <c r="L24"/>
  <c r="L23"/>
  <c r="L22"/>
  <c r="L21"/>
  <c r="L20"/>
  <c r="L19"/>
  <c r="L18"/>
  <c r="K17"/>
  <c r="J17"/>
  <c r="L16"/>
  <c r="L15"/>
  <c r="L14"/>
  <c r="K13"/>
  <c r="J13"/>
  <c r="L12"/>
  <c r="L11"/>
  <c r="L10"/>
  <c r="L9"/>
  <c r="F9"/>
  <c r="K8"/>
  <c r="K7" s="1"/>
  <c r="K6" s="1"/>
  <c r="J8"/>
  <c r="E8"/>
  <c r="F8" s="1"/>
  <c r="D8"/>
  <c r="D7"/>
  <c r="D6" s="1"/>
  <c r="L8" l="1"/>
  <c r="L17"/>
  <c r="E7"/>
  <c r="F7" s="1"/>
  <c r="L13"/>
  <c r="K6" i="61"/>
  <c r="J6"/>
  <c r="D6"/>
  <c r="L23" i="63"/>
  <c r="L82"/>
  <c r="E15"/>
  <c r="F15" s="1"/>
  <c r="L39"/>
  <c r="L67"/>
  <c r="D7"/>
  <c r="L33"/>
  <c r="K22"/>
  <c r="L22" s="1"/>
  <c r="F12"/>
  <c r="L51"/>
  <c r="L72"/>
  <c r="L81"/>
  <c r="J38"/>
  <c r="L38" s="1"/>
  <c r="L43"/>
  <c r="L50"/>
  <c r="F8"/>
  <c r="F9"/>
  <c r="J6" i="54"/>
  <c r="D6"/>
  <c r="E6" i="61"/>
  <c r="L8" i="63"/>
  <c r="E7"/>
  <c r="L9"/>
  <c r="K15"/>
  <c r="L15" s="1"/>
  <c r="L34"/>
  <c r="K28"/>
  <c r="L28" s="1"/>
  <c r="L60"/>
  <c r="K63"/>
  <c r="L63" s="1"/>
  <c r="K71"/>
  <c r="L71" s="1"/>
  <c r="K66"/>
  <c r="L66" s="1"/>
  <c r="K78"/>
  <c r="L78" s="1"/>
  <c r="K86"/>
  <c r="L86" s="1"/>
  <c r="J7" i="64"/>
  <c r="E6" l="1"/>
  <c r="F6" s="1"/>
  <c r="F7" i="63"/>
  <c r="J7"/>
  <c r="K7"/>
  <c r="L7" s="1"/>
  <c r="L7" i="64"/>
  <c r="J6"/>
  <c r="L6" s="1"/>
  <c r="K6" i="57" l="1"/>
  <c r="K22"/>
  <c r="K23"/>
  <c r="K17"/>
  <c r="K18"/>
  <c r="K12"/>
  <c r="K13"/>
  <c r="K7"/>
  <c r="K8"/>
  <c r="K10"/>
  <c r="E8"/>
  <c r="E7" s="1"/>
  <c r="E6" s="1"/>
  <c r="E10"/>
  <c r="E11"/>
  <c r="K7" i="54"/>
  <c r="K70"/>
  <c r="K68"/>
  <c r="K66"/>
  <c r="K64"/>
  <c r="K62"/>
  <c r="K60"/>
  <c r="K58"/>
  <c r="K56"/>
  <c r="K54"/>
  <c r="K52"/>
  <c r="K50"/>
  <c r="K48"/>
  <c r="K47" l="1"/>
  <c r="K45"/>
  <c r="K44" s="1"/>
  <c r="K32"/>
  <c r="K38"/>
  <c r="K36"/>
  <c r="K29"/>
  <c r="K28" s="1"/>
  <c r="K26"/>
  <c r="K25" s="1"/>
  <c r="K19"/>
  <c r="K15"/>
  <c r="K8"/>
  <c r="E26"/>
  <c r="E25" s="1"/>
  <c r="E23"/>
  <c r="E22" s="1"/>
  <c r="E20"/>
  <c r="E19" s="1"/>
  <c r="E16"/>
  <c r="E15" s="1"/>
  <c r="E12"/>
  <c r="E11" s="1"/>
  <c r="E8"/>
  <c r="E7" s="1"/>
  <c r="K31" l="1"/>
  <c r="K6" s="1"/>
  <c r="E6"/>
  <c r="L19" l="1"/>
  <c r="L20"/>
  <c r="L94" i="61" l="1"/>
  <c r="L95"/>
  <c r="L96"/>
  <c r="L93"/>
  <c r="L91"/>
  <c r="L92"/>
  <c r="L87"/>
  <c r="L86"/>
  <c r="L85"/>
  <c r="L61"/>
  <c r="L62"/>
  <c r="L63"/>
  <c r="L64"/>
  <c r="L65"/>
  <c r="L68"/>
  <c r="L70"/>
  <c r="L71"/>
  <c r="L72"/>
  <c r="L73"/>
  <c r="L74"/>
  <c r="L76"/>
  <c r="L79"/>
  <c r="L80"/>
  <c r="L81"/>
  <c r="L9"/>
  <c r="L10"/>
  <c r="L11"/>
  <c r="L12"/>
  <c r="L13"/>
  <c r="L14"/>
  <c r="L16"/>
  <c r="L17"/>
  <c r="L19"/>
  <c r="L20"/>
  <c r="L21"/>
  <c r="L22"/>
  <c r="L23"/>
  <c r="L28"/>
  <c r="L29"/>
  <c r="L30"/>
  <c r="L31"/>
  <c r="L34"/>
  <c r="L37"/>
  <c r="L40"/>
  <c r="L41"/>
  <c r="L43"/>
  <c r="L44"/>
  <c r="L45"/>
  <c r="L47"/>
  <c r="L48"/>
  <c r="L50"/>
  <c r="L51"/>
  <c r="L52"/>
  <c r="L54"/>
  <c r="L55"/>
  <c r="L57"/>
  <c r="L58"/>
  <c r="L84"/>
  <c r="L88"/>
  <c r="F18" l="1"/>
  <c r="F19"/>
  <c r="F9" i="54"/>
  <c r="F10"/>
  <c r="F13"/>
  <c r="F14"/>
  <c r="F17"/>
  <c r="F18"/>
  <c r="F21"/>
  <c r="F24"/>
  <c r="F27"/>
  <c r="L7" i="5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6"/>
  <c r="L9" i="54"/>
  <c r="L10"/>
  <c r="L11"/>
  <c r="L12"/>
  <c r="L13"/>
  <c r="L14"/>
  <c r="L16"/>
  <c r="L17"/>
  <c r="L18"/>
  <c r="L21"/>
  <c r="L22"/>
  <c r="L23"/>
  <c r="L24"/>
  <c r="L27"/>
  <c r="L30"/>
  <c r="L33"/>
  <c r="L34"/>
  <c r="L35"/>
  <c r="L37"/>
  <c r="L39"/>
  <c r="L40"/>
  <c r="L41"/>
  <c r="L42"/>
  <c r="L43"/>
  <c r="L49"/>
  <c r="L51"/>
  <c r="L53"/>
  <c r="L55"/>
  <c r="L57"/>
  <c r="L59"/>
  <c r="L61"/>
  <c r="L63"/>
  <c r="L65"/>
  <c r="L67"/>
  <c r="L69"/>
  <c r="L71"/>
  <c r="L46"/>
  <c r="F9" i="57"/>
  <c r="F10"/>
  <c r="F11"/>
  <c r="F12"/>
  <c r="L70" i="54"/>
  <c r="L68"/>
  <c r="L66"/>
  <c r="F19"/>
  <c r="F26"/>
  <c r="F16"/>
  <c r="F22" l="1"/>
  <c r="F23"/>
  <c r="F20"/>
  <c r="F12"/>
  <c r="L39" i="61"/>
  <c r="F15" i="54"/>
  <c r="F25"/>
  <c r="F15" i="61" l="1"/>
  <c r="L90" l="1"/>
  <c r="L49"/>
  <c r="L56"/>
  <c r="L42"/>
  <c r="L69" l="1"/>
  <c r="L33"/>
  <c r="L75"/>
  <c r="L8"/>
  <c r="L36"/>
  <c r="L77"/>
  <c r="L78"/>
  <c r="L32"/>
  <c r="L89"/>
  <c r="L67"/>
  <c r="L53"/>
  <c r="L46"/>
  <c r="L18"/>
  <c r="L15"/>
  <c r="L83" l="1"/>
  <c r="L26"/>
  <c r="L27"/>
  <c r="L82"/>
  <c r="L38"/>
  <c r="L25"/>
  <c r="L24"/>
  <c r="L35"/>
  <c r="L60"/>
  <c r="L59"/>
  <c r="L7"/>
  <c r="L66"/>
  <c r="L60" i="54" l="1"/>
  <c r="L15"/>
  <c r="F11"/>
  <c r="F8" l="1"/>
  <c r="L36"/>
  <c r="L52"/>
  <c r="L58"/>
  <c r="L8"/>
  <c r="L32"/>
  <c r="L50"/>
  <c r="L28"/>
  <c r="L29"/>
  <c r="L48"/>
  <c r="L47"/>
  <c r="L56"/>
  <c r="L64"/>
  <c r="L25"/>
  <c r="L26"/>
  <c r="L38"/>
  <c r="L54"/>
  <c r="L62"/>
  <c r="L44"/>
  <c r="L45"/>
  <c r="F10" i="61"/>
  <c r="F17"/>
  <c r="F16"/>
  <c r="F7" i="54" l="1"/>
  <c r="L31"/>
  <c r="L7"/>
  <c r="F13" i="57"/>
  <c r="F8"/>
  <c r="F14" i="61"/>
  <c r="F13"/>
  <c r="F12"/>
  <c r="F11"/>
  <c r="F9"/>
  <c r="F8"/>
  <c r="F7"/>
  <c r="L6"/>
  <c r="F6"/>
  <c r="F6" i="57" l="1"/>
  <c r="F7"/>
  <c r="L6" i="54" l="1"/>
  <c r="F6" l="1"/>
</calcChain>
</file>

<file path=xl/sharedStrings.xml><?xml version="1.0" encoding="utf-8"?>
<sst xmlns="http://schemas.openxmlformats.org/spreadsheetml/2006/main" count="492" uniqueCount="275">
  <si>
    <t>관</t>
  </si>
  <si>
    <t>항</t>
  </si>
  <si>
    <t>목</t>
  </si>
  <si>
    <t>자산취득비</t>
    <phoneticPr fontId="3" type="noConversion"/>
  </si>
  <si>
    <t>여비</t>
    <phoneticPr fontId="3" type="noConversion"/>
  </si>
  <si>
    <t>공공요금</t>
    <phoneticPr fontId="3" type="noConversion"/>
  </si>
  <si>
    <t>기타후생경비</t>
    <phoneticPr fontId="3" type="noConversion"/>
  </si>
  <si>
    <t>기관운영비</t>
    <phoneticPr fontId="3" type="noConversion"/>
  </si>
  <si>
    <t>전년도이월금</t>
    <phoneticPr fontId="3" type="noConversion"/>
  </si>
  <si>
    <t>이월금</t>
    <phoneticPr fontId="3" type="noConversion"/>
  </si>
  <si>
    <t>전입금</t>
    <phoneticPr fontId="3" type="noConversion"/>
  </si>
  <si>
    <t>사회보험부담비용</t>
    <phoneticPr fontId="3" type="noConversion"/>
  </si>
  <si>
    <t>외부지원금</t>
    <phoneticPr fontId="3" type="noConversion"/>
  </si>
  <si>
    <t>급여</t>
    <phoneticPr fontId="3" type="noConversion"/>
  </si>
  <si>
    <t>보조금수입</t>
    <phoneticPr fontId="3" type="noConversion"/>
  </si>
  <si>
    <t>인건비</t>
    <phoneticPr fontId="3" type="noConversion"/>
  </si>
  <si>
    <t>총계</t>
    <phoneticPr fontId="3" type="noConversion"/>
  </si>
  <si>
    <t>증감(B-A)</t>
    <phoneticPr fontId="3" type="noConversion"/>
  </si>
  <si>
    <t>홍보비</t>
    <phoneticPr fontId="3" type="noConversion"/>
  </si>
  <si>
    <t>종사자워크숍</t>
    <phoneticPr fontId="3" type="noConversion"/>
  </si>
  <si>
    <t>코디네이터사업비</t>
    <phoneticPr fontId="3" type="noConversion"/>
  </si>
  <si>
    <t>잡지출</t>
    <phoneticPr fontId="3" type="noConversion"/>
  </si>
  <si>
    <t>교육비</t>
    <phoneticPr fontId="3" type="noConversion"/>
  </si>
  <si>
    <t>보조금</t>
    <phoneticPr fontId="3" type="noConversion"/>
  </si>
  <si>
    <t>종사자수당</t>
    <phoneticPr fontId="3" type="noConversion"/>
  </si>
  <si>
    <t>(단위 : 원)</t>
    <phoneticPr fontId="3" type="noConversion"/>
  </si>
  <si>
    <t>부서명 :아이돌봄지원사업</t>
    <phoneticPr fontId="3" type="noConversion"/>
  </si>
  <si>
    <t>부서명 : 영등포구건강가정지원센터</t>
    <phoneticPr fontId="3" type="noConversion"/>
  </si>
  <si>
    <t>추가수당</t>
    <phoneticPr fontId="3" type="noConversion"/>
  </si>
  <si>
    <t>행정부대경비</t>
    <phoneticPr fontId="3" type="noConversion"/>
  </si>
  <si>
    <t>사업비</t>
    <phoneticPr fontId="3" type="noConversion"/>
  </si>
  <si>
    <t>돌보미지원</t>
    <phoneticPr fontId="3" type="noConversion"/>
  </si>
  <si>
    <t>시간제돌보미활동수당</t>
    <phoneticPr fontId="3" type="noConversion"/>
  </si>
  <si>
    <t>종일제돌보미활동수당</t>
    <phoneticPr fontId="3" type="noConversion"/>
  </si>
  <si>
    <t>종일제장기돌봄지원금</t>
    <phoneticPr fontId="3" type="noConversion"/>
  </si>
  <si>
    <t>시간제경력자활동지원금</t>
    <phoneticPr fontId="3" type="noConversion"/>
  </si>
  <si>
    <t>종일제경력자활동지원금</t>
    <phoneticPr fontId="3" type="noConversion"/>
  </si>
  <si>
    <t>돌보미퇴직금</t>
    <phoneticPr fontId="3" type="noConversion"/>
  </si>
  <si>
    <t>현장실습</t>
    <phoneticPr fontId="3" type="noConversion"/>
  </si>
  <si>
    <t>보험료</t>
    <phoneticPr fontId="3" type="noConversion"/>
  </si>
  <si>
    <t>4대보험료</t>
    <phoneticPr fontId="3" type="noConversion"/>
  </si>
  <si>
    <t>아이돌봄_서울시추가지원</t>
    <phoneticPr fontId="3" type="noConversion"/>
  </si>
  <si>
    <t>종일제추가수당</t>
    <phoneticPr fontId="3" type="noConversion"/>
  </si>
  <si>
    <t>한부모추가수당</t>
    <phoneticPr fontId="3" type="noConversion"/>
  </si>
  <si>
    <t>잡수입</t>
    <phoneticPr fontId="3" type="noConversion"/>
  </si>
  <si>
    <t>사업수입</t>
    <phoneticPr fontId="3" type="noConversion"/>
  </si>
  <si>
    <t>퇴직적립금</t>
    <phoneticPr fontId="3" type="noConversion"/>
  </si>
  <si>
    <t>기관운영비</t>
    <phoneticPr fontId="3" type="noConversion"/>
  </si>
  <si>
    <t>수용비 및 수수료</t>
    <phoneticPr fontId="3" type="noConversion"/>
  </si>
  <si>
    <t>공공요금</t>
    <phoneticPr fontId="3" type="noConversion"/>
  </si>
  <si>
    <t>기타운영비</t>
    <phoneticPr fontId="3" type="noConversion"/>
  </si>
  <si>
    <t>여비</t>
    <phoneticPr fontId="3" type="noConversion"/>
  </si>
  <si>
    <t>상담사업비(수익)</t>
    <phoneticPr fontId="3" type="noConversion"/>
  </si>
  <si>
    <t>3팀사업</t>
    <phoneticPr fontId="3" type="noConversion"/>
  </si>
  <si>
    <t>홍보사업비</t>
    <phoneticPr fontId="3" type="noConversion"/>
  </si>
  <si>
    <t>예비비</t>
    <phoneticPr fontId="3" type="noConversion"/>
  </si>
  <si>
    <t>잡지출</t>
    <phoneticPr fontId="3" type="noConversion"/>
  </si>
  <si>
    <t>서울가족학교</t>
    <phoneticPr fontId="3" type="noConversion"/>
  </si>
  <si>
    <t>서울가족학교인건비</t>
    <phoneticPr fontId="3" type="noConversion"/>
  </si>
  <si>
    <t>예비부부교실</t>
    <phoneticPr fontId="3" type="noConversion"/>
  </si>
  <si>
    <t>강사비</t>
    <phoneticPr fontId="3" type="noConversion"/>
  </si>
  <si>
    <t>프로그램운영비</t>
    <phoneticPr fontId="3" type="noConversion"/>
  </si>
  <si>
    <t>사업진행비</t>
    <phoneticPr fontId="3" type="noConversion"/>
  </si>
  <si>
    <t>중노년기가족교실(베이비부머)</t>
    <phoneticPr fontId="3" type="noConversion"/>
  </si>
  <si>
    <t>찾아가는아버지교실</t>
    <phoneticPr fontId="3" type="noConversion"/>
  </si>
  <si>
    <t>아동청소년기부모교실</t>
    <phoneticPr fontId="3" type="noConversion"/>
  </si>
  <si>
    <t>패밀리셰프</t>
    <phoneticPr fontId="3" type="noConversion"/>
  </si>
  <si>
    <t>센터추가사업</t>
    <phoneticPr fontId="3" type="noConversion"/>
  </si>
  <si>
    <t>인건비</t>
    <phoneticPr fontId="3" type="noConversion"/>
  </si>
  <si>
    <t>운영비</t>
    <phoneticPr fontId="3" type="noConversion"/>
  </si>
  <si>
    <t>맞벌이가정일가정양립지원</t>
    <phoneticPr fontId="3" type="noConversion"/>
  </si>
  <si>
    <t>한부모조손가족지원사업</t>
    <phoneticPr fontId="3" type="noConversion"/>
  </si>
  <si>
    <t>다문화자녀성장지원사업</t>
    <phoneticPr fontId="3" type="noConversion"/>
  </si>
  <si>
    <t>공동육아나눔터</t>
    <phoneticPr fontId="3" type="noConversion"/>
  </si>
  <si>
    <t>일반운영비</t>
    <phoneticPr fontId="3" type="noConversion"/>
  </si>
  <si>
    <t>보험료</t>
    <phoneticPr fontId="3" type="noConversion"/>
  </si>
  <si>
    <t>여비</t>
    <phoneticPr fontId="3" type="noConversion"/>
  </si>
  <si>
    <t>사업비</t>
    <phoneticPr fontId="3" type="noConversion"/>
  </si>
  <si>
    <t>사업비</t>
    <phoneticPr fontId="3" type="noConversion"/>
  </si>
  <si>
    <t>방문사업비</t>
    <phoneticPr fontId="3" type="noConversion"/>
  </si>
  <si>
    <t>서울시종일제
추가수당</t>
    <phoneticPr fontId="3" type="noConversion"/>
  </si>
  <si>
    <t>□ 2013년 예산</t>
    <phoneticPr fontId="3" type="noConversion"/>
  </si>
  <si>
    <t>(단위 : 원)</t>
    <phoneticPr fontId="3" type="noConversion"/>
  </si>
  <si>
    <t>증감(B-A)</t>
    <phoneticPr fontId="3" type="noConversion"/>
  </si>
  <si>
    <t>총계</t>
    <phoneticPr fontId="3" type="noConversion"/>
  </si>
  <si>
    <t>보조금수입</t>
    <phoneticPr fontId="3" type="noConversion"/>
  </si>
  <si>
    <t>운영비</t>
    <phoneticPr fontId="3" type="noConversion"/>
  </si>
  <si>
    <t>인건비</t>
    <phoneticPr fontId="3" type="noConversion"/>
  </si>
  <si>
    <t>보조금</t>
    <phoneticPr fontId="3" type="noConversion"/>
  </si>
  <si>
    <t>급여</t>
    <phoneticPr fontId="3" type="noConversion"/>
  </si>
  <si>
    <t>사업비</t>
    <phoneticPr fontId="3" type="noConversion"/>
  </si>
  <si>
    <t>부서명 : 영등포구다문화가족지원센터(특성화사업)</t>
    <phoneticPr fontId="3" type="noConversion"/>
  </si>
  <si>
    <t>통번역인건비</t>
    <phoneticPr fontId="3" type="noConversion"/>
  </si>
  <si>
    <t>통번역운영비</t>
    <phoneticPr fontId="3" type="noConversion"/>
  </si>
  <si>
    <t>멘토링사업</t>
    <phoneticPr fontId="3" type="noConversion"/>
  </si>
  <si>
    <t>재료비</t>
    <phoneticPr fontId="3" type="noConversion"/>
  </si>
  <si>
    <t>자녀언어발달지원사업</t>
    <phoneticPr fontId="3" type="noConversion"/>
  </si>
  <si>
    <t>부서명 : 영등포구다문화가족지원센터</t>
    <phoneticPr fontId="3" type="noConversion"/>
  </si>
  <si>
    <t>외부지원금</t>
    <phoneticPr fontId="3" type="noConversion"/>
  </si>
  <si>
    <t>사회보험부담비용</t>
    <phoneticPr fontId="3" type="noConversion"/>
  </si>
  <si>
    <t>전입금</t>
    <phoneticPr fontId="3" type="noConversion"/>
  </si>
  <si>
    <t>퇴직적립금</t>
    <phoneticPr fontId="3" type="noConversion"/>
  </si>
  <si>
    <t>기타후생경비</t>
    <phoneticPr fontId="3" type="noConversion"/>
  </si>
  <si>
    <t>사회복지수당</t>
    <phoneticPr fontId="3" type="noConversion"/>
  </si>
  <si>
    <t>전입금후원금</t>
    <phoneticPr fontId="3" type="noConversion"/>
  </si>
  <si>
    <t>후원금</t>
    <phoneticPr fontId="3" type="noConversion"/>
  </si>
  <si>
    <t>교육비및 연수</t>
    <phoneticPr fontId="3" type="noConversion"/>
  </si>
  <si>
    <t>수익사업</t>
    <phoneticPr fontId="3" type="noConversion"/>
  </si>
  <si>
    <t>자산취득비</t>
    <phoneticPr fontId="3" type="noConversion"/>
  </si>
  <si>
    <t>사업1팀</t>
    <phoneticPr fontId="3" type="noConversion"/>
  </si>
  <si>
    <t>사업2팀</t>
    <phoneticPr fontId="3" type="noConversion"/>
  </si>
  <si>
    <t>사업3팀</t>
    <phoneticPr fontId="3" type="noConversion"/>
  </si>
  <si>
    <t>교재교구구입</t>
    <phoneticPr fontId="3" type="noConversion"/>
  </si>
  <si>
    <t>방문인건비</t>
    <phoneticPr fontId="3" type="noConversion"/>
  </si>
  <si>
    <t>수당</t>
    <phoneticPr fontId="3" type="noConversion"/>
  </si>
  <si>
    <t>방문본인부담금</t>
    <phoneticPr fontId="3" type="noConversion"/>
  </si>
  <si>
    <t>보험료</t>
    <phoneticPr fontId="3" type="noConversion"/>
  </si>
  <si>
    <t>제수당</t>
    <phoneticPr fontId="3" type="noConversion"/>
  </si>
  <si>
    <t>퇴직적립금</t>
    <phoneticPr fontId="3" type="noConversion"/>
  </si>
  <si>
    <t>사무비</t>
    <phoneticPr fontId="3" type="noConversion"/>
  </si>
  <si>
    <t>전입금후원금</t>
    <phoneticPr fontId="3" type="noConversion"/>
  </si>
  <si>
    <t>회의비</t>
    <phoneticPr fontId="3" type="noConversion"/>
  </si>
  <si>
    <t>운영비</t>
    <phoneticPr fontId="3" type="noConversion"/>
  </si>
  <si>
    <t>지정후원금</t>
    <phoneticPr fontId="3" type="noConversion"/>
  </si>
  <si>
    <t>비지정후원금</t>
    <phoneticPr fontId="3" type="noConversion"/>
  </si>
  <si>
    <t>예비비</t>
    <phoneticPr fontId="3" type="noConversion"/>
  </si>
  <si>
    <t>복지포인트</t>
    <phoneticPr fontId="3" type="noConversion"/>
  </si>
  <si>
    <t>여비</t>
  </si>
  <si>
    <t>수용비 및 수수료</t>
  </si>
  <si>
    <t>공공요금</t>
  </si>
  <si>
    <t>제세공과금</t>
  </si>
  <si>
    <t>취업교육_직업상담사양성교육</t>
    <phoneticPr fontId="3" type="noConversion"/>
  </si>
  <si>
    <t>아산재단공모사업_비지니스통번역</t>
    <phoneticPr fontId="3" type="noConversion"/>
  </si>
  <si>
    <t>다문화포토존</t>
    <phoneticPr fontId="3" type="noConversion"/>
  </si>
  <si>
    <t>통번역사업</t>
    <phoneticPr fontId="3" type="noConversion"/>
  </si>
  <si>
    <t>전입금(후원금)</t>
    <phoneticPr fontId="3" type="noConversion"/>
  </si>
  <si>
    <t>복지포인트</t>
    <phoneticPr fontId="3" type="noConversion"/>
  </si>
  <si>
    <t>기타수입</t>
    <phoneticPr fontId="3" type="noConversion"/>
  </si>
  <si>
    <t>1팀사업</t>
    <phoneticPr fontId="3" type="noConversion"/>
  </si>
  <si>
    <t>서울가족학교운영비</t>
    <phoneticPr fontId="3" type="noConversion"/>
  </si>
  <si>
    <t>찾아가는부모교육</t>
    <phoneticPr fontId="3" type="noConversion"/>
  </si>
  <si>
    <t>강사비</t>
    <phoneticPr fontId="3" type="noConversion"/>
  </si>
  <si>
    <t>진행비</t>
    <phoneticPr fontId="3" type="noConversion"/>
  </si>
  <si>
    <t>운영비</t>
    <phoneticPr fontId="3" type="noConversion"/>
  </si>
  <si>
    <t>주민참여예산</t>
    <phoneticPr fontId="3" type="noConversion"/>
  </si>
  <si>
    <t>발대식</t>
    <phoneticPr fontId="3" type="noConversion"/>
  </si>
  <si>
    <t>운영회의</t>
    <phoneticPr fontId="3" type="noConversion"/>
  </si>
  <si>
    <t>주거환경개선봉사</t>
    <phoneticPr fontId="3" type="noConversion"/>
  </si>
  <si>
    <t>밑반찬배달봉사</t>
    <phoneticPr fontId="3" type="noConversion"/>
  </si>
  <si>
    <t>김장봉사</t>
    <phoneticPr fontId="3" type="noConversion"/>
  </si>
  <si>
    <t>상담특화</t>
    <phoneticPr fontId="3" type="noConversion"/>
  </si>
  <si>
    <t>부부가족상담</t>
    <phoneticPr fontId="3" type="noConversion"/>
  </si>
  <si>
    <t>슈퍼비전</t>
    <phoneticPr fontId="3" type="noConversion"/>
  </si>
  <si>
    <t>저소득시민지원사업</t>
    <phoneticPr fontId="3" type="noConversion"/>
  </si>
  <si>
    <t>업무추진비</t>
    <phoneticPr fontId="3" type="noConversion"/>
  </si>
  <si>
    <t>사무비</t>
    <phoneticPr fontId="3" type="noConversion"/>
  </si>
  <si>
    <t>카드수수료</t>
    <phoneticPr fontId="3" type="noConversion"/>
  </si>
  <si>
    <t>본인부담금_시간제돌봄 및 기관파견</t>
    <phoneticPr fontId="3" type="noConversion"/>
  </si>
  <si>
    <t>본인부담금_영아종일제돌봄</t>
    <phoneticPr fontId="3" type="noConversion"/>
  </si>
  <si>
    <t>운영비</t>
    <phoneticPr fontId="3" type="noConversion"/>
  </si>
  <si>
    <t>시설비</t>
    <phoneticPr fontId="3" type="noConversion"/>
  </si>
  <si>
    <t>드림투게더</t>
    <phoneticPr fontId="3" type="noConversion"/>
  </si>
  <si>
    <t>한국어교육</t>
    <phoneticPr fontId="3" type="noConversion"/>
  </si>
  <si>
    <t>관광통역안내사양성</t>
    <phoneticPr fontId="3" type="noConversion"/>
  </si>
  <si>
    <t>출산플래너</t>
    <phoneticPr fontId="3" type="noConversion"/>
  </si>
  <si>
    <t>무지개걸음</t>
    <phoneticPr fontId="3" type="noConversion"/>
  </si>
  <si>
    <t>다문화취업을 잡자</t>
    <phoneticPr fontId="3" type="noConversion"/>
  </si>
  <si>
    <t>다행복자조모임</t>
    <phoneticPr fontId="3" type="noConversion"/>
  </si>
  <si>
    <t>다문화포토존</t>
    <phoneticPr fontId="3" type="noConversion"/>
  </si>
  <si>
    <t>다함께하는공동육아나눔터</t>
    <phoneticPr fontId="3" type="noConversion"/>
  </si>
  <si>
    <t>내손안에다문화</t>
    <phoneticPr fontId="3" type="noConversion"/>
  </si>
  <si>
    <t>예비비</t>
    <phoneticPr fontId="3" type="noConversion"/>
  </si>
  <si>
    <t>재산조성비</t>
    <phoneticPr fontId="3" type="noConversion"/>
  </si>
  <si>
    <t>사업비</t>
    <phoneticPr fontId="3" type="noConversion"/>
  </si>
  <si>
    <t>외부지원사업</t>
    <phoneticPr fontId="3" type="noConversion"/>
  </si>
  <si>
    <t>직책보조비</t>
    <phoneticPr fontId="3" type="noConversion"/>
  </si>
  <si>
    <t>보조금</t>
    <phoneticPr fontId="3" type="noConversion"/>
  </si>
  <si>
    <t>부서명 : 다문화가족지원센터(서울시다문화가족취창업중점기관)</t>
    <phoneticPr fontId="3" type="noConversion"/>
  </si>
  <si>
    <t>□ 2013년 예산</t>
    <phoneticPr fontId="3" type="noConversion"/>
  </si>
  <si>
    <t>(단위 : 원)</t>
    <phoneticPr fontId="3" type="noConversion"/>
  </si>
  <si>
    <t>(단위 : 원)</t>
    <phoneticPr fontId="3" type="noConversion"/>
  </si>
  <si>
    <t>증감(B-A)</t>
    <phoneticPr fontId="3" type="noConversion"/>
  </si>
  <si>
    <t>증감(B-A)</t>
    <phoneticPr fontId="3" type="noConversion"/>
  </si>
  <si>
    <t>총계</t>
    <phoneticPr fontId="3" type="noConversion"/>
  </si>
  <si>
    <t>총계</t>
    <phoneticPr fontId="3" type="noConversion"/>
  </si>
  <si>
    <t>보조금수입</t>
    <phoneticPr fontId="3" type="noConversion"/>
  </si>
  <si>
    <t>보조금수입</t>
    <phoneticPr fontId="3" type="noConversion"/>
  </si>
  <si>
    <t>취창업중점기관</t>
    <phoneticPr fontId="3" type="noConversion"/>
  </si>
  <si>
    <t>인건비</t>
    <phoneticPr fontId="3" type="noConversion"/>
  </si>
  <si>
    <t>보조금</t>
    <phoneticPr fontId="3" type="noConversion"/>
  </si>
  <si>
    <t>급여</t>
    <phoneticPr fontId="3" type="noConversion"/>
  </si>
  <si>
    <t>급여</t>
    <phoneticPr fontId="3" type="noConversion"/>
  </si>
  <si>
    <t>사회보험</t>
    <phoneticPr fontId="3" type="noConversion"/>
  </si>
  <si>
    <t>사회보험</t>
    <phoneticPr fontId="3" type="noConversion"/>
  </si>
  <si>
    <t>퇴직금</t>
    <phoneticPr fontId="3" type="noConversion"/>
  </si>
  <si>
    <t>제수당</t>
    <phoneticPr fontId="3" type="noConversion"/>
  </si>
  <si>
    <t>관리운영비</t>
    <phoneticPr fontId="3" type="noConversion"/>
  </si>
  <si>
    <t>운영비</t>
    <phoneticPr fontId="3" type="noConversion"/>
  </si>
  <si>
    <t>운영비</t>
    <phoneticPr fontId="3" type="noConversion"/>
  </si>
  <si>
    <t>기타운영비</t>
    <phoneticPr fontId="3" type="noConversion"/>
  </si>
  <si>
    <t>홍보비</t>
    <phoneticPr fontId="3" type="noConversion"/>
  </si>
  <si>
    <t>사업비</t>
    <phoneticPr fontId="3" type="noConversion"/>
  </si>
  <si>
    <t>사업비</t>
    <phoneticPr fontId="3" type="noConversion"/>
  </si>
  <si>
    <t>취업박람회</t>
    <phoneticPr fontId="3" type="noConversion"/>
  </si>
  <si>
    <t>취업성공사례발표</t>
    <phoneticPr fontId="3" type="noConversion"/>
  </si>
  <si>
    <t>취업멘토-멘티</t>
    <phoneticPr fontId="3" type="noConversion"/>
  </si>
  <si>
    <t>협동조합설립지원</t>
    <phoneticPr fontId="3" type="noConversion"/>
  </si>
  <si>
    <t>창업교육</t>
    <phoneticPr fontId="3" type="noConversion"/>
  </si>
  <si>
    <t>유관기관 회의</t>
    <phoneticPr fontId="3" type="noConversion"/>
  </si>
  <si>
    <t>찾아가는 취업교육</t>
    <phoneticPr fontId="3" type="noConversion"/>
  </si>
  <si>
    <t>고급한국어</t>
    <phoneticPr fontId="3" type="noConversion"/>
  </si>
  <si>
    <t>자문회의</t>
    <phoneticPr fontId="3" type="noConversion"/>
  </si>
  <si>
    <t>취업데이터베이스 구축</t>
    <phoneticPr fontId="3" type="noConversion"/>
  </si>
  <si>
    <t>월간취업정보웹진</t>
    <phoneticPr fontId="3" type="noConversion"/>
  </si>
  <si>
    <t>고용친화기업자료집</t>
    <phoneticPr fontId="3" type="noConversion"/>
  </si>
  <si>
    <t>부서명 : 영등포구다문화가족지원센터(서울시거점센터)</t>
    <phoneticPr fontId="3" type="noConversion"/>
  </si>
  <si>
    <t>후원금수입</t>
    <phoneticPr fontId="3" type="noConversion"/>
  </si>
  <si>
    <t>직책수당</t>
    <phoneticPr fontId="3" type="noConversion"/>
  </si>
  <si>
    <t>지정후원금</t>
    <phoneticPr fontId="3" type="noConversion"/>
  </si>
  <si>
    <t>복지포인트</t>
    <phoneticPr fontId="3" type="noConversion"/>
  </si>
  <si>
    <t>비지정후원금</t>
    <phoneticPr fontId="3" type="noConversion"/>
  </si>
  <si>
    <t>수용비및수수료</t>
    <phoneticPr fontId="3" type="noConversion"/>
  </si>
  <si>
    <t>기관운영비</t>
    <phoneticPr fontId="3" type="noConversion"/>
  </si>
  <si>
    <t>이월금</t>
    <phoneticPr fontId="3" type="noConversion"/>
  </si>
  <si>
    <t>직원교육비</t>
    <phoneticPr fontId="3" type="noConversion"/>
  </si>
  <si>
    <t>네트워크구축</t>
    <phoneticPr fontId="3" type="noConversion"/>
  </si>
  <si>
    <t>종사자교육</t>
    <phoneticPr fontId="3" type="noConversion"/>
  </si>
  <si>
    <t>통번역사교육</t>
    <phoneticPr fontId="3" type="noConversion"/>
  </si>
  <si>
    <t>소수언어 통번역</t>
    <phoneticPr fontId="3" type="noConversion"/>
  </si>
  <si>
    <t>소수언어 급여</t>
    <phoneticPr fontId="3" type="noConversion"/>
  </si>
  <si>
    <t>소수언어 운영비</t>
    <phoneticPr fontId="3" type="noConversion"/>
  </si>
  <si>
    <t>소수언어사업비</t>
    <phoneticPr fontId="3" type="noConversion"/>
  </si>
  <si>
    <t>사례관리 슈퍼비전</t>
    <phoneticPr fontId="3" type="noConversion"/>
  </si>
  <si>
    <t>슈퍼바이저 활동비</t>
    <phoneticPr fontId="3" type="noConversion"/>
  </si>
  <si>
    <t>다과비</t>
    <phoneticPr fontId="3" type="noConversion"/>
  </si>
  <si>
    <t>문구비</t>
    <phoneticPr fontId="3" type="noConversion"/>
  </si>
  <si>
    <t>네트워크구축사업 인건비</t>
    <phoneticPr fontId="3" type="noConversion"/>
  </si>
  <si>
    <t>네트워크 구축사업 운영비</t>
    <phoneticPr fontId="3" type="noConversion"/>
  </si>
  <si>
    <t>직원교육 및 연수</t>
    <phoneticPr fontId="3" type="noConversion"/>
  </si>
  <si>
    <t>네트워크 구축사업 사업비</t>
    <phoneticPr fontId="3" type="noConversion"/>
  </si>
  <si>
    <t>홈페이지 구축 및 보수</t>
    <phoneticPr fontId="3" type="noConversion"/>
  </si>
  <si>
    <t>이미지작업비</t>
    <phoneticPr fontId="3" type="noConversion"/>
  </si>
  <si>
    <t>운영위원회</t>
    <phoneticPr fontId="3" type="noConversion"/>
  </si>
  <si>
    <t>모니터링단 번역및홍보</t>
    <phoneticPr fontId="3" type="noConversion"/>
  </si>
  <si>
    <t>홈페이지 모니터링</t>
    <phoneticPr fontId="3" type="noConversion"/>
  </si>
  <si>
    <t>모니터링단간담회</t>
    <phoneticPr fontId="3" type="noConversion"/>
  </si>
  <si>
    <t>회원관리</t>
    <phoneticPr fontId="3" type="noConversion"/>
  </si>
  <si>
    <t>직무지식평가</t>
    <phoneticPr fontId="3" type="noConversion"/>
  </si>
  <si>
    <t>FC축구교실</t>
    <phoneticPr fontId="3" type="noConversion"/>
  </si>
  <si>
    <t>상담슈퍼비전</t>
    <phoneticPr fontId="3" type="noConversion"/>
  </si>
  <si>
    <t>상담슈퍼비전비</t>
    <phoneticPr fontId="3" type="noConversion"/>
  </si>
  <si>
    <t>종사자워크샵</t>
    <phoneticPr fontId="3" type="noConversion"/>
  </si>
  <si>
    <t>식사비</t>
    <phoneticPr fontId="3" type="noConversion"/>
  </si>
  <si>
    <t>차량운행비</t>
    <phoneticPr fontId="3" type="noConversion"/>
  </si>
  <si>
    <t>월동지원사업</t>
    <phoneticPr fontId="3" type="noConversion"/>
  </si>
  <si>
    <t>세빛섬지원사업</t>
    <phoneticPr fontId="3" type="noConversion"/>
  </si>
  <si>
    <t>전통과학교육</t>
    <phoneticPr fontId="3" type="noConversion"/>
  </si>
  <si>
    <t>골든벨</t>
    <phoneticPr fontId="3" type="noConversion"/>
  </si>
  <si>
    <t>생계비지원사업</t>
    <phoneticPr fontId="3" type="noConversion"/>
  </si>
  <si>
    <t>다문화가족생활지도사</t>
    <phoneticPr fontId="3" type="noConversion"/>
  </si>
  <si>
    <t>후원금</t>
    <phoneticPr fontId="3" type="noConversion"/>
  </si>
  <si>
    <t>재산조성비</t>
    <phoneticPr fontId="3" type="noConversion"/>
  </si>
  <si>
    <t>시설비</t>
    <phoneticPr fontId="3" type="noConversion"/>
  </si>
  <si>
    <t>집단상담</t>
    <phoneticPr fontId="3" type="noConversion"/>
  </si>
  <si>
    <t>□ 2018년 예산</t>
    <phoneticPr fontId="3" type="noConversion"/>
  </si>
  <si>
    <t>2017 2차추경
(A)</t>
    <phoneticPr fontId="3" type="noConversion"/>
  </si>
  <si>
    <t>2018예산(안)(B)</t>
    <phoneticPr fontId="3" type="noConversion"/>
  </si>
  <si>
    <t>2018년예산(안)(B)</t>
    <phoneticPr fontId="3" type="noConversion"/>
  </si>
  <si>
    <t>□ 2018년 예산(안)</t>
    <phoneticPr fontId="3" type="noConversion"/>
  </si>
  <si>
    <t>2018년 예산(안)</t>
    <phoneticPr fontId="3" type="noConversion"/>
  </si>
  <si>
    <t>마이서울어플운영</t>
    <phoneticPr fontId="3" type="noConversion"/>
  </si>
  <si>
    <r>
      <rPr>
        <sz val="9"/>
        <rFont val="바탕체"/>
        <family val="1"/>
        <charset val="129"/>
      </rPr>
      <t>2017년2차추경</t>
    </r>
    <r>
      <rPr>
        <sz val="10"/>
        <rFont val="바탕체"/>
        <family val="1"/>
        <charset val="129"/>
      </rPr>
      <t xml:space="preserve">
(A)</t>
    </r>
    <phoneticPr fontId="3" type="noConversion"/>
  </si>
  <si>
    <r>
      <rPr>
        <sz val="9"/>
        <rFont val="바탕체"/>
        <family val="1"/>
        <charset val="129"/>
      </rPr>
      <t>2018년예산(안)</t>
    </r>
    <r>
      <rPr>
        <sz val="10"/>
        <rFont val="바탕체"/>
        <family val="1"/>
        <charset val="129"/>
      </rPr>
      <t>(B)</t>
    </r>
    <phoneticPr fontId="3" type="noConversion"/>
  </si>
  <si>
    <t>2018년예산(안)
(B)</t>
    <phoneticPr fontId="3" type="noConversion"/>
  </si>
  <si>
    <t xml:space="preserve">2018년 예산(안) </t>
    <phoneticPr fontId="3" type="noConversion"/>
  </si>
</sst>
</file>

<file path=xl/styles.xml><?xml version="1.0" encoding="utf-8"?>
<styleSheet xmlns="http://schemas.openxmlformats.org/spreadsheetml/2006/main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0_ "/>
    <numFmt numFmtId="179" formatCode="#,##0;&quot;△&quot;#,##0"/>
  </numFmts>
  <fonts count="2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2"/>
      <name val="바탕"/>
      <family val="1"/>
      <charset val="129"/>
    </font>
    <font>
      <sz val="11"/>
      <name val="바탕"/>
      <family val="1"/>
      <charset val="129"/>
    </font>
    <font>
      <b/>
      <sz val="16"/>
      <name val="바탕"/>
      <family val="1"/>
      <charset val="129"/>
    </font>
    <font>
      <sz val="12"/>
      <name val="바탕체"/>
      <family val="1"/>
      <charset val="129"/>
    </font>
    <font>
      <sz val="11"/>
      <name val="바탕체"/>
      <family val="1"/>
      <charset val="129"/>
    </font>
    <font>
      <b/>
      <sz val="12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바탕"/>
      <family val="1"/>
      <charset val="129"/>
    </font>
    <font>
      <sz val="10"/>
      <color indexed="8"/>
      <name val="굴림"/>
      <family val="3"/>
      <charset val="129"/>
    </font>
    <font>
      <b/>
      <sz val="16"/>
      <name val="바탕체"/>
      <family val="1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color indexed="8"/>
      <name val="바탕체"/>
      <family val="1"/>
      <charset val="129"/>
    </font>
    <font>
      <sz val="8"/>
      <name val="바탕체"/>
      <family val="1"/>
      <charset val="129"/>
    </font>
    <font>
      <sz val="6"/>
      <name val="바탕체"/>
      <family val="1"/>
      <charset val="129"/>
    </font>
    <font>
      <b/>
      <sz val="10"/>
      <name val="바탕체"/>
      <family val="1"/>
      <charset val="129"/>
    </font>
    <font>
      <u/>
      <sz val="10"/>
      <name val="바탕체"/>
      <family val="1"/>
      <charset val="129"/>
    </font>
    <font>
      <sz val="9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7">
    <xf numFmtId="0" fontId="0" fillId="0" borderId="0" xfId="0"/>
    <xf numFmtId="0" fontId="9" fillId="0" borderId="0" xfId="12" applyFont="1">
      <alignment vertical="center"/>
    </xf>
    <xf numFmtId="0" fontId="8" fillId="0" borderId="0" xfId="12" applyFont="1">
      <alignment vertical="center"/>
    </xf>
    <xf numFmtId="0" fontId="4" fillId="0" borderId="0" xfId="16" applyFont="1" applyAlignment="1">
      <alignment horizontal="center" vertical="center"/>
    </xf>
    <xf numFmtId="0" fontId="4" fillId="0" borderId="0" xfId="16" applyFont="1" applyAlignment="1">
      <alignment horizontal="left" vertical="center" shrinkToFit="1"/>
    </xf>
    <xf numFmtId="0" fontId="4" fillId="0" borderId="0" xfId="16" applyFont="1" applyAlignment="1">
      <alignment vertical="center"/>
    </xf>
    <xf numFmtId="0" fontId="4" fillId="0" borderId="1" xfId="16" applyFont="1" applyBorder="1" applyAlignment="1">
      <alignment horizontal="center" vertical="center" shrinkToFit="1"/>
    </xf>
    <xf numFmtId="0" fontId="4" fillId="0" borderId="2" xfId="16" applyFont="1" applyBorder="1" applyAlignment="1">
      <alignment horizontal="left" vertical="center"/>
    </xf>
    <xf numFmtId="0" fontId="4" fillId="0" borderId="1" xfId="16" applyFont="1" applyBorder="1" applyAlignment="1">
      <alignment horizontal="left" vertical="center" shrinkToFit="1"/>
    </xf>
    <xf numFmtId="0" fontId="2" fillId="0" borderId="0" xfId="16" applyAlignment="1">
      <alignment shrinkToFit="1"/>
    </xf>
    <xf numFmtId="0" fontId="8" fillId="0" borderId="0" xfId="13" applyFont="1" applyAlignment="1">
      <alignment horizontal="center" vertical="center" shrinkToFit="1"/>
    </xf>
    <xf numFmtId="176" fontId="4" fillId="0" borderId="1" xfId="16" applyNumberFormat="1" applyFont="1" applyBorder="1" applyAlignment="1">
      <alignment horizontal="right" vertical="center" shrinkToFit="1"/>
    </xf>
    <xf numFmtId="0" fontId="4" fillId="0" borderId="1" xfId="16" applyFont="1" applyBorder="1" applyAlignment="1">
      <alignment vertical="center"/>
    </xf>
    <xf numFmtId="176" fontId="12" fillId="0" borderId="1" xfId="16" applyNumberFormat="1" applyFont="1" applyBorder="1" applyAlignment="1">
      <alignment horizontal="right" vertical="center" shrinkToFit="1"/>
    </xf>
    <xf numFmtId="41" fontId="4" fillId="0" borderId="1" xfId="1" applyFont="1" applyBorder="1" applyAlignment="1">
      <alignment vertical="center"/>
    </xf>
    <xf numFmtId="0" fontId="4" fillId="0" borderId="4" xfId="16" applyFont="1" applyBorder="1" applyAlignment="1">
      <alignment horizontal="center" vertical="center" shrinkToFit="1"/>
    </xf>
    <xf numFmtId="41" fontId="9" fillId="0" borderId="0" xfId="12" applyNumberFormat="1" applyFont="1">
      <alignment vertical="center"/>
    </xf>
    <xf numFmtId="41" fontId="4" fillId="0" borderId="0" xfId="1" applyFont="1" applyAlignment="1">
      <alignment vertical="center"/>
    </xf>
    <xf numFmtId="0" fontId="4" fillId="0" borderId="6" xfId="16" applyFont="1" applyBorder="1" applyAlignment="1">
      <alignment horizontal="left" vertical="center"/>
    </xf>
    <xf numFmtId="0" fontId="4" fillId="0" borderId="5" xfId="16" applyFont="1" applyBorder="1" applyAlignment="1">
      <alignment vertical="center"/>
    </xf>
    <xf numFmtId="0" fontId="4" fillId="0" borderId="5" xfId="16" applyFont="1" applyBorder="1" applyAlignment="1">
      <alignment horizontal="left" vertical="center" shrinkToFit="1"/>
    </xf>
    <xf numFmtId="0" fontId="4" fillId="0" borderId="3" xfId="16" applyFont="1" applyBorder="1" applyAlignment="1">
      <alignment horizontal="left" vertical="center" shrinkToFit="1"/>
    </xf>
    <xf numFmtId="176" fontId="4" fillId="0" borderId="3" xfId="16" applyNumberFormat="1" applyFont="1" applyBorder="1" applyAlignment="1">
      <alignment horizontal="right" vertical="center" shrinkToFit="1"/>
    </xf>
    <xf numFmtId="179" fontId="4" fillId="0" borderId="3" xfId="16" applyNumberFormat="1" applyFont="1" applyBorder="1" applyAlignment="1">
      <alignment horizontal="right" vertical="center" shrinkToFit="1"/>
    </xf>
    <xf numFmtId="0" fontId="4" fillId="0" borderId="1" xfId="16" applyFont="1" applyBorder="1" applyAlignment="1">
      <alignment horizontal="left" vertical="center"/>
    </xf>
    <xf numFmtId="0" fontId="4" fillId="0" borderId="1" xfId="16" applyFont="1" applyBorder="1" applyAlignment="1">
      <alignment horizontal="center" vertical="center"/>
    </xf>
    <xf numFmtId="0" fontId="4" fillId="0" borderId="6" xfId="16" applyFont="1" applyBorder="1" applyAlignment="1">
      <alignment horizontal="center" vertical="center"/>
    </xf>
    <xf numFmtId="177" fontId="4" fillId="0" borderId="1" xfId="16" applyNumberFormat="1" applyFont="1" applyBorder="1" applyAlignment="1">
      <alignment horizontal="center" vertical="center" shrinkToFit="1"/>
    </xf>
    <xf numFmtId="176" fontId="4" fillId="0" borderId="1" xfId="16" applyNumberFormat="1" applyFont="1" applyBorder="1" applyAlignment="1">
      <alignment horizontal="center" vertical="center" shrinkToFit="1"/>
    </xf>
    <xf numFmtId="0" fontId="4" fillId="0" borderId="4" xfId="16" applyFont="1" applyBorder="1" applyAlignment="1">
      <alignment horizontal="right" vertical="center"/>
    </xf>
    <xf numFmtId="0" fontId="8" fillId="0" borderId="6" xfId="13" applyFont="1" applyBorder="1" applyAlignment="1">
      <alignment horizontal="center" vertical="center" shrinkToFit="1"/>
    </xf>
    <xf numFmtId="0" fontId="8" fillId="0" borderId="1" xfId="13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/>
    </xf>
    <xf numFmtId="0" fontId="5" fillId="0" borderId="1" xfId="14" applyFont="1" applyBorder="1">
      <alignment vertical="center"/>
    </xf>
    <xf numFmtId="0" fontId="5" fillId="0" borderId="1" xfId="17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1" xfId="15" applyFont="1" applyBorder="1" applyAlignment="1">
      <alignment horizontal="left" vertical="center"/>
    </xf>
    <xf numFmtId="176" fontId="5" fillId="0" borderId="1" xfId="17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4" fillId="0" borderId="7" xfId="16" applyFont="1" applyBorder="1" applyAlignment="1">
      <alignment horizontal="center" vertical="center"/>
    </xf>
    <xf numFmtId="0" fontId="4" fillId="0" borderId="5" xfId="16" applyFont="1" applyBorder="1" applyAlignment="1">
      <alignment horizontal="center" vertical="center"/>
    </xf>
    <xf numFmtId="0" fontId="8" fillId="0" borderId="4" xfId="12" applyFont="1" applyBorder="1">
      <alignment vertical="center"/>
    </xf>
    <xf numFmtId="0" fontId="8" fillId="0" borderId="6" xfId="13" applyFont="1" applyBorder="1" applyAlignment="1">
      <alignment horizontal="left" vertical="center"/>
    </xf>
    <xf numFmtId="0" fontId="8" fillId="0" borderId="1" xfId="13" applyFont="1" applyBorder="1" applyAlignment="1">
      <alignment horizontal="left" vertical="center"/>
    </xf>
    <xf numFmtId="177" fontId="16" fillId="0" borderId="1" xfId="16" applyNumberFormat="1" applyFont="1" applyBorder="1" applyAlignment="1">
      <alignment horizontal="center" vertical="center" shrinkToFit="1"/>
    </xf>
    <xf numFmtId="176" fontId="16" fillId="0" borderId="1" xfId="16" applyNumberFormat="1" applyFont="1" applyBorder="1" applyAlignment="1">
      <alignment horizontal="center" vertical="center" shrinkToFit="1"/>
    </xf>
    <xf numFmtId="0" fontId="16" fillId="0" borderId="1" xfId="16" applyFont="1" applyBorder="1" applyAlignment="1">
      <alignment horizontal="center" vertical="center" shrinkToFit="1"/>
    </xf>
    <xf numFmtId="0" fontId="16" fillId="0" borderId="4" xfId="16" applyFont="1" applyBorder="1" applyAlignment="1">
      <alignment horizontal="center" vertical="center" shrinkToFit="1"/>
    </xf>
    <xf numFmtId="0" fontId="9" fillId="0" borderId="0" xfId="16" applyFont="1" applyAlignment="1">
      <alignment shrinkToFit="1"/>
    </xf>
    <xf numFmtId="0" fontId="16" fillId="0" borderId="6" xfId="16" applyFont="1" applyBorder="1" applyAlignment="1">
      <alignment horizontal="left" vertical="center"/>
    </xf>
    <xf numFmtId="0" fontId="16" fillId="0" borderId="1" xfId="16" applyFont="1" applyBorder="1" applyAlignment="1">
      <alignment vertical="center"/>
    </xf>
    <xf numFmtId="0" fontId="16" fillId="0" borderId="1" xfId="16" applyFont="1" applyBorder="1" applyAlignment="1">
      <alignment horizontal="left" vertical="center" shrinkToFit="1"/>
    </xf>
    <xf numFmtId="0" fontId="16" fillId="0" borderId="4" xfId="16" applyFont="1" applyBorder="1" applyAlignment="1">
      <alignment horizontal="right" vertical="center"/>
    </xf>
    <xf numFmtId="0" fontId="16" fillId="0" borderId="1" xfId="16" applyFont="1" applyBorder="1" applyAlignment="1">
      <alignment horizontal="center" vertical="center" wrapText="1" shrinkToFit="1"/>
    </xf>
    <xf numFmtId="0" fontId="16" fillId="0" borderId="0" xfId="16" applyFont="1" applyAlignment="1">
      <alignment vertical="center"/>
    </xf>
    <xf numFmtId="176" fontId="16" fillId="0" borderId="1" xfId="16" applyNumberFormat="1" applyFont="1" applyBorder="1" applyAlignment="1">
      <alignment horizontal="right" vertical="center" shrinkToFit="1"/>
    </xf>
    <xf numFmtId="179" fontId="16" fillId="0" borderId="1" xfId="16" applyNumberFormat="1" applyFont="1" applyBorder="1" applyAlignment="1">
      <alignment horizontal="right" vertical="center" shrinkToFit="1"/>
    </xf>
    <xf numFmtId="0" fontId="16" fillId="0" borderId="1" xfId="16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left" vertical="center" shrinkToFit="1"/>
    </xf>
    <xf numFmtId="0" fontId="16" fillId="0" borderId="1" xfId="0" applyNumberFormat="1" applyFont="1" applyBorder="1" applyAlignment="1">
      <alignment vertical="center" shrinkToFit="1"/>
    </xf>
    <xf numFmtId="0" fontId="17" fillId="0" borderId="1" xfId="0" applyNumberFormat="1" applyFont="1" applyBorder="1" applyAlignment="1">
      <alignment vertical="center" shrinkToFit="1"/>
    </xf>
    <xf numFmtId="41" fontId="16" fillId="0" borderId="1" xfId="1" applyFont="1" applyBorder="1" applyAlignment="1">
      <alignment vertical="center"/>
    </xf>
    <xf numFmtId="0" fontId="16" fillId="0" borderId="7" xfId="16" applyFont="1" applyBorder="1" applyAlignment="1">
      <alignment horizontal="center" vertical="center"/>
    </xf>
    <xf numFmtId="0" fontId="16" fillId="0" borderId="5" xfId="16" applyFont="1" applyBorder="1" applyAlignment="1">
      <alignment horizontal="center" vertical="center"/>
    </xf>
    <xf numFmtId="0" fontId="16" fillId="0" borderId="5" xfId="16" applyFont="1" applyBorder="1" applyAlignment="1">
      <alignment horizontal="left" vertical="center" shrinkToFit="1"/>
    </xf>
    <xf numFmtId="0" fontId="16" fillId="0" borderId="5" xfId="16" applyFont="1" applyBorder="1" applyAlignment="1">
      <alignment vertical="center"/>
    </xf>
    <xf numFmtId="41" fontId="16" fillId="0" borderId="5" xfId="1" applyFont="1" applyBorder="1" applyAlignment="1">
      <alignment vertical="center"/>
    </xf>
    <xf numFmtId="0" fontId="16" fillId="0" borderId="0" xfId="16" applyFont="1" applyAlignment="1">
      <alignment horizontal="center" vertical="center"/>
    </xf>
    <xf numFmtId="0" fontId="16" fillId="0" borderId="0" xfId="16" applyFont="1" applyAlignment="1">
      <alignment horizontal="left" vertical="center" shrinkToFit="1"/>
    </xf>
    <xf numFmtId="41" fontId="16" fillId="0" borderId="1" xfId="1" applyFont="1" applyBorder="1" applyAlignment="1">
      <alignment horizontal="right" vertical="center" shrinkToFit="1"/>
    </xf>
    <xf numFmtId="41" fontId="16" fillId="0" borderId="1" xfId="1" applyFont="1" applyBorder="1" applyAlignment="1">
      <alignment vertical="center" shrinkToFit="1"/>
    </xf>
    <xf numFmtId="179" fontId="16" fillId="0" borderId="0" xfId="16" applyNumberFormat="1" applyFont="1" applyAlignment="1">
      <alignment vertical="center"/>
    </xf>
    <xf numFmtId="0" fontId="16" fillId="0" borderId="1" xfId="1" applyNumberFormat="1" applyFont="1" applyBorder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8" fillId="0" borderId="0" xfId="14" applyFont="1">
      <alignment vertical="center"/>
    </xf>
    <xf numFmtId="0" fontId="8" fillId="0" borderId="0" xfId="17" applyFont="1" applyAlignment="1">
      <alignment horizontal="left" vertical="center"/>
    </xf>
    <xf numFmtId="176" fontId="8" fillId="0" borderId="0" xfId="17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0" xfId="15" applyFont="1" applyAlignment="1">
      <alignment horizontal="left" vertical="center"/>
    </xf>
    <xf numFmtId="0" fontId="16" fillId="0" borderId="0" xfId="11" applyFont="1">
      <alignment vertical="center"/>
    </xf>
    <xf numFmtId="176" fontId="16" fillId="0" borderId="0" xfId="0" applyNumberFormat="1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0" fontId="15" fillId="0" borderId="6" xfId="16" applyFont="1" applyBorder="1" applyAlignment="1">
      <alignment horizontal="left" vertical="center"/>
    </xf>
    <xf numFmtId="176" fontId="16" fillId="0" borderId="4" xfId="16" applyNumberFormat="1" applyFont="1" applyBorder="1" applyAlignment="1">
      <alignment horizontal="right" vertical="center" shrinkToFit="1"/>
    </xf>
    <xf numFmtId="176" fontId="16" fillId="0" borderId="6" xfId="16" applyNumberFormat="1" applyFont="1" applyBorder="1" applyAlignment="1">
      <alignment horizontal="right" vertical="center" shrinkToFit="1"/>
    </xf>
    <xf numFmtId="0" fontId="16" fillId="0" borderId="7" xfId="16" applyFont="1" applyBorder="1" applyAlignment="1">
      <alignment horizontal="left" vertical="center"/>
    </xf>
    <xf numFmtId="0" fontId="16" fillId="0" borderId="5" xfId="16" applyFont="1" applyBorder="1" applyAlignment="1">
      <alignment horizontal="left" vertical="center"/>
    </xf>
    <xf numFmtId="176" fontId="16" fillId="0" borderId="5" xfId="16" applyNumberFormat="1" applyFont="1" applyBorder="1" applyAlignment="1">
      <alignment horizontal="right" vertical="center" shrinkToFit="1"/>
    </xf>
    <xf numFmtId="0" fontId="8" fillId="0" borderId="0" xfId="17" applyFont="1" applyAlignment="1">
      <alignment horizontal="left"/>
    </xf>
    <xf numFmtId="0" fontId="8" fillId="0" borderId="1" xfId="14" applyFont="1" applyBorder="1">
      <alignment vertical="center"/>
    </xf>
    <xf numFmtId="0" fontId="8" fillId="0" borderId="1" xfId="17" applyFont="1" applyBorder="1" applyAlignment="1">
      <alignment horizontal="left" vertical="center"/>
    </xf>
    <xf numFmtId="0" fontId="8" fillId="0" borderId="1" xfId="15" applyFont="1" applyBorder="1" applyAlignment="1">
      <alignment horizontal="left" vertical="center"/>
    </xf>
    <xf numFmtId="176" fontId="8" fillId="0" borderId="1" xfId="17" applyNumberFormat="1" applyFont="1" applyBorder="1" applyAlignment="1">
      <alignment horizontal="left" vertical="center"/>
    </xf>
    <xf numFmtId="0" fontId="16" fillId="0" borderId="1" xfId="11" applyFont="1" applyBorder="1">
      <alignment vertical="center"/>
    </xf>
    <xf numFmtId="0" fontId="16" fillId="0" borderId="1" xfId="16" applyFont="1" applyBorder="1" applyAlignment="1">
      <alignment horizontal="left" vertical="center" wrapText="1" shrinkToFit="1"/>
    </xf>
    <xf numFmtId="176" fontId="16" fillId="0" borderId="1" xfId="0" applyNumberFormat="1" applyFont="1" applyBorder="1" applyAlignment="1">
      <alignment horizontal="center" vertical="center"/>
    </xf>
    <xf numFmtId="41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vertical="center"/>
    </xf>
    <xf numFmtId="41" fontId="16" fillId="0" borderId="0" xfId="1" applyFont="1" applyAlignment="1">
      <alignment vertical="center"/>
    </xf>
    <xf numFmtId="0" fontId="16" fillId="0" borderId="1" xfId="16" applyFont="1" applyBorder="1" applyAlignment="1">
      <alignment vertical="center" shrinkToFit="1"/>
    </xf>
    <xf numFmtId="41" fontId="16" fillId="0" borderId="1" xfId="1" applyFont="1" applyBorder="1" applyAlignment="1">
      <alignment horizontal="right" vertical="center"/>
    </xf>
    <xf numFmtId="41" fontId="16" fillId="0" borderId="3" xfId="1" applyFont="1" applyBorder="1" applyAlignment="1">
      <alignment vertical="center"/>
    </xf>
    <xf numFmtId="41" fontId="4" fillId="0" borderId="3" xfId="1" applyFont="1" applyBorder="1" applyAlignment="1">
      <alignment horizontal="right" vertical="center" shrinkToFit="1"/>
    </xf>
    <xf numFmtId="0" fontId="4" fillId="0" borderId="6" xfId="16" applyFont="1" applyBorder="1" applyAlignment="1">
      <alignment horizontal="center" vertical="center"/>
    </xf>
    <xf numFmtId="0" fontId="4" fillId="0" borderId="1" xfId="16" applyFont="1" applyBorder="1" applyAlignment="1">
      <alignment horizontal="center" vertical="center"/>
    </xf>
    <xf numFmtId="0" fontId="4" fillId="0" borderId="1" xfId="16" applyFont="1" applyBorder="1" applyAlignment="1">
      <alignment horizontal="left" vertical="center" shrinkToFit="1"/>
    </xf>
    <xf numFmtId="0" fontId="4" fillId="0" borderId="18" xfId="16" applyFont="1" applyBorder="1" applyAlignment="1">
      <alignment horizontal="center" vertical="center"/>
    </xf>
    <xf numFmtId="0" fontId="4" fillId="0" borderId="3" xfId="16" applyFont="1" applyBorder="1" applyAlignment="1">
      <alignment horizontal="center" vertical="center"/>
    </xf>
    <xf numFmtId="0" fontId="4" fillId="0" borderId="3" xfId="16" applyFont="1" applyBorder="1" applyAlignment="1">
      <alignment vertical="center"/>
    </xf>
    <xf numFmtId="177" fontId="16" fillId="0" borderId="10" xfId="16" applyNumberFormat="1" applyFont="1" applyBorder="1" applyAlignment="1">
      <alignment horizontal="center" vertical="center" shrinkToFit="1"/>
    </xf>
    <xf numFmtId="176" fontId="16" fillId="0" borderId="10" xfId="16" applyNumberFormat="1" applyFont="1" applyBorder="1" applyAlignment="1">
      <alignment horizontal="center" vertical="center" shrinkToFit="1"/>
    </xf>
    <xf numFmtId="0" fontId="16" fillId="0" borderId="10" xfId="16" applyFont="1" applyBorder="1" applyAlignment="1">
      <alignment horizontal="center" vertical="center" shrinkToFit="1"/>
    </xf>
    <xf numFmtId="0" fontId="16" fillId="0" borderId="11" xfId="16" applyFont="1" applyBorder="1" applyAlignment="1">
      <alignment horizontal="center" vertical="center" shrinkToFit="1"/>
    </xf>
    <xf numFmtId="41" fontId="16" fillId="0" borderId="5" xfId="1" applyFont="1" applyBorder="1" applyAlignment="1">
      <alignment horizontal="right" vertical="center" shrinkToFit="1"/>
    </xf>
    <xf numFmtId="0" fontId="16" fillId="0" borderId="16" xfId="16" applyFont="1" applyBorder="1" applyAlignment="1">
      <alignment horizontal="left" vertical="center"/>
    </xf>
    <xf numFmtId="0" fontId="16" fillId="0" borderId="15" xfId="16" applyFont="1" applyBorder="1" applyAlignment="1">
      <alignment horizontal="left" vertical="center" shrinkToFit="1"/>
    </xf>
    <xf numFmtId="177" fontId="4" fillId="0" borderId="10" xfId="16" applyNumberFormat="1" applyFont="1" applyBorder="1" applyAlignment="1">
      <alignment horizontal="center" vertical="center" shrinkToFit="1"/>
    </xf>
    <xf numFmtId="176" fontId="4" fillId="0" borderId="10" xfId="16" applyNumberFormat="1" applyFont="1" applyBorder="1" applyAlignment="1">
      <alignment horizontal="center" vertical="center" shrinkToFit="1"/>
    </xf>
    <xf numFmtId="0" fontId="4" fillId="0" borderId="10" xfId="16" applyFont="1" applyBorder="1" applyAlignment="1">
      <alignment horizontal="center" vertical="center" shrinkToFit="1"/>
    </xf>
    <xf numFmtId="41" fontId="4" fillId="0" borderId="10" xfId="1" applyFont="1" applyBorder="1" applyAlignment="1">
      <alignment horizontal="center" vertical="center" shrinkToFit="1"/>
    </xf>
    <xf numFmtId="0" fontId="4" fillId="0" borderId="11" xfId="16" applyFont="1" applyBorder="1" applyAlignment="1">
      <alignment horizontal="center" vertical="center" shrinkToFit="1"/>
    </xf>
    <xf numFmtId="0" fontId="16" fillId="0" borderId="6" xfId="16" applyFont="1" applyBorder="1" applyAlignment="1">
      <alignment horizontal="center" vertical="center"/>
    </xf>
    <xf numFmtId="0" fontId="16" fillId="0" borderId="1" xfId="16" applyFont="1" applyBorder="1" applyAlignment="1">
      <alignment horizontal="center" vertical="center"/>
    </xf>
    <xf numFmtId="0" fontId="16" fillId="0" borderId="1" xfId="16" applyFont="1" applyBorder="1" applyAlignment="1">
      <alignment horizontal="left" vertical="center"/>
    </xf>
    <xf numFmtId="0" fontId="16" fillId="0" borderId="12" xfId="16" applyFont="1" applyBorder="1" applyAlignment="1">
      <alignment vertical="center"/>
    </xf>
    <xf numFmtId="0" fontId="16" fillId="0" borderId="14" xfId="16" applyFont="1" applyBorder="1" applyAlignment="1">
      <alignment vertical="center"/>
    </xf>
    <xf numFmtId="0" fontId="16" fillId="0" borderId="6" xfId="16" applyFont="1" applyBorder="1" applyAlignment="1">
      <alignment horizontal="left" vertical="center"/>
    </xf>
    <xf numFmtId="0" fontId="16" fillId="0" borderId="1" xfId="16" applyFont="1" applyBorder="1" applyAlignment="1">
      <alignment horizontal="center" vertical="center" shrinkToFit="1"/>
    </xf>
    <xf numFmtId="0" fontId="16" fillId="0" borderId="1" xfId="16" applyFont="1" applyBorder="1" applyAlignment="1">
      <alignment horizontal="left" vertical="center" shrinkToFit="1"/>
    </xf>
    <xf numFmtId="0" fontId="16" fillId="0" borderId="19" xfId="16" applyFont="1" applyBorder="1" applyAlignment="1">
      <alignment horizontal="left" vertical="center"/>
    </xf>
    <xf numFmtId="0" fontId="4" fillId="0" borderId="6" xfId="16" applyFont="1" applyBorder="1" applyAlignment="1">
      <alignment horizontal="center" vertical="center"/>
    </xf>
    <xf numFmtId="0" fontId="4" fillId="0" borderId="1" xfId="16" applyFont="1" applyBorder="1" applyAlignment="1">
      <alignment horizontal="center" vertical="center"/>
    </xf>
    <xf numFmtId="0" fontId="4" fillId="0" borderId="1" xfId="16" applyFont="1" applyBorder="1" applyAlignment="1">
      <alignment horizontal="left" vertical="center" shrinkToFit="1"/>
    </xf>
    <xf numFmtId="0" fontId="16" fillId="0" borderId="13" xfId="16" applyFont="1" applyBorder="1" applyAlignment="1">
      <alignment vertical="center"/>
    </xf>
    <xf numFmtId="179" fontId="9" fillId="0" borderId="0" xfId="16" applyNumberFormat="1" applyFont="1" applyAlignment="1">
      <alignment shrinkToFit="1"/>
    </xf>
    <xf numFmtId="0" fontId="16" fillId="0" borderId="13" xfId="16" applyFont="1" applyBorder="1" applyAlignment="1">
      <alignment vertical="center" shrinkToFit="1"/>
    </xf>
    <xf numFmtId="41" fontId="16" fillId="0" borderId="4" xfId="1" applyFont="1" applyBorder="1" applyAlignment="1">
      <alignment horizontal="right" vertical="center" shrinkToFit="1"/>
    </xf>
    <xf numFmtId="41" fontId="16" fillId="0" borderId="8" xfId="1" applyFont="1" applyBorder="1" applyAlignment="1">
      <alignment horizontal="right" vertical="center" shrinkToFit="1"/>
    </xf>
    <xf numFmtId="41" fontId="16" fillId="0" borderId="5" xfId="1" applyFont="1" applyBorder="1" applyAlignment="1">
      <alignment vertical="center" shrinkToFit="1"/>
    </xf>
    <xf numFmtId="179" fontId="9" fillId="0" borderId="0" xfId="12" applyNumberFormat="1" applyFont="1">
      <alignment vertical="center"/>
    </xf>
    <xf numFmtId="41" fontId="17" fillId="0" borderId="1" xfId="1" applyFont="1" applyBorder="1" applyAlignment="1">
      <alignment horizontal="right" vertical="center"/>
    </xf>
    <xf numFmtId="41" fontId="16" fillId="0" borderId="3" xfId="1" applyFont="1" applyBorder="1" applyAlignment="1">
      <alignment horizontal="right" vertical="center" shrinkToFit="1"/>
    </xf>
    <xf numFmtId="0" fontId="17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6" fillId="0" borderId="6" xfId="16" applyFont="1" applyBorder="1" applyAlignment="1">
      <alignment vertical="center"/>
    </xf>
    <xf numFmtId="0" fontId="17" fillId="0" borderId="12" xfId="0" applyFont="1" applyBorder="1" applyAlignment="1">
      <alignment vertical="center" shrinkToFit="1"/>
    </xf>
    <xf numFmtId="0" fontId="16" fillId="0" borderId="1" xfId="12" applyFont="1" applyBorder="1">
      <alignment vertical="center"/>
    </xf>
    <xf numFmtId="0" fontId="16" fillId="0" borderId="6" xfId="16" applyFont="1" applyBorder="1" applyAlignment="1">
      <alignment shrinkToFit="1"/>
    </xf>
    <xf numFmtId="0" fontId="16" fillId="0" borderId="1" xfId="16" applyFont="1" applyBorder="1" applyAlignment="1">
      <alignment shrinkToFit="1"/>
    </xf>
    <xf numFmtId="0" fontId="16" fillId="0" borderId="0" xfId="16" applyFont="1" applyAlignment="1">
      <alignment shrinkToFit="1"/>
    </xf>
    <xf numFmtId="0" fontId="16" fillId="0" borderId="5" xfId="16" applyFont="1" applyBorder="1" applyAlignment="1">
      <alignment vertical="center" shrinkToFit="1"/>
    </xf>
    <xf numFmtId="0" fontId="16" fillId="0" borderId="20" xfId="12" applyFont="1" applyBorder="1">
      <alignment vertical="center"/>
    </xf>
    <xf numFmtId="0" fontId="16" fillId="0" borderId="0" xfId="12" applyFont="1" applyBorder="1">
      <alignment vertical="center"/>
    </xf>
    <xf numFmtId="0" fontId="16" fillId="0" borderId="1" xfId="12" applyFont="1" applyBorder="1" applyAlignment="1">
      <alignment vertical="center" shrinkToFit="1"/>
    </xf>
    <xf numFmtId="41" fontId="16" fillId="0" borderId="15" xfId="1" applyFont="1" applyBorder="1" applyAlignment="1">
      <alignment horizontal="right" vertical="center" shrinkToFit="1"/>
    </xf>
    <xf numFmtId="0" fontId="16" fillId="0" borderId="0" xfId="16" applyFont="1" applyBorder="1" applyAlignment="1">
      <alignment horizontal="center" vertical="center"/>
    </xf>
    <xf numFmtId="0" fontId="16" fillId="0" borderId="0" xfId="16" applyFont="1" applyBorder="1" applyAlignment="1">
      <alignment horizontal="left" vertical="center" shrinkToFit="1"/>
    </xf>
    <xf numFmtId="0" fontId="16" fillId="0" borderId="0" xfId="16" applyFont="1" applyBorder="1" applyAlignment="1">
      <alignment vertical="center"/>
    </xf>
    <xf numFmtId="41" fontId="16" fillId="0" borderId="0" xfId="1" applyFont="1" applyBorder="1" applyAlignment="1">
      <alignment horizontal="right" vertical="center" shrinkToFit="1"/>
    </xf>
    <xf numFmtId="179" fontId="16" fillId="0" borderId="0" xfId="16" applyNumberFormat="1" applyFont="1" applyBorder="1" applyAlignment="1">
      <alignment horizontal="right" vertical="center" shrinkToFit="1"/>
    </xf>
    <xf numFmtId="0" fontId="16" fillId="0" borderId="16" xfId="16" applyFont="1" applyBorder="1" applyAlignment="1">
      <alignment horizontal="center" vertical="center"/>
    </xf>
    <xf numFmtId="0" fontId="16" fillId="0" borderId="15" xfId="16" applyFont="1" applyBorder="1" applyAlignment="1">
      <alignment horizontal="center" vertical="center"/>
    </xf>
    <xf numFmtId="0" fontId="16" fillId="0" borderId="15" xfId="16" applyFont="1" applyBorder="1" applyAlignment="1">
      <alignment vertical="center"/>
    </xf>
    <xf numFmtId="0" fontId="16" fillId="0" borderId="15" xfId="16" applyFont="1" applyBorder="1" applyAlignment="1">
      <alignment vertical="center" shrinkToFit="1"/>
    </xf>
    <xf numFmtId="41" fontId="9" fillId="0" borderId="0" xfId="1" applyFont="1" applyAlignment="1">
      <alignment vertical="center"/>
    </xf>
    <xf numFmtId="41" fontId="9" fillId="0" borderId="0" xfId="1" applyFont="1" applyAlignment="1">
      <alignment shrinkToFit="1"/>
    </xf>
    <xf numFmtId="0" fontId="17" fillId="0" borderId="1" xfId="0" applyFont="1" applyBorder="1" applyAlignment="1">
      <alignment horizontal="left" vertical="center" wrapText="1"/>
    </xf>
    <xf numFmtId="41" fontId="16" fillId="0" borderId="1" xfId="1" applyFont="1" applyFill="1" applyBorder="1" applyAlignment="1">
      <alignment vertical="center"/>
    </xf>
    <xf numFmtId="41" fontId="16" fillId="0" borderId="1" xfId="1" applyFont="1" applyFill="1" applyBorder="1" applyAlignment="1">
      <alignment horizontal="right" vertical="center"/>
    </xf>
    <xf numFmtId="41" fontId="16" fillId="0" borderId="3" xfId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2" xfId="16" applyFont="1" applyBorder="1" applyAlignment="1">
      <alignment vertical="center"/>
    </xf>
    <xf numFmtId="0" fontId="4" fillId="0" borderId="6" xfId="16" applyFont="1" applyBorder="1" applyAlignment="1">
      <alignment horizontal="center" vertical="center"/>
    </xf>
    <xf numFmtId="0" fontId="4" fillId="0" borderId="1" xfId="16" applyFont="1" applyBorder="1" applyAlignment="1">
      <alignment horizontal="center" vertical="center"/>
    </xf>
    <xf numFmtId="0" fontId="4" fillId="0" borderId="1" xfId="16" applyFont="1" applyBorder="1" applyAlignment="1">
      <alignment horizontal="left" vertical="center" shrinkToFit="1"/>
    </xf>
    <xf numFmtId="41" fontId="16" fillId="0" borderId="1" xfId="1" applyFont="1" applyFill="1" applyBorder="1" applyAlignment="1">
      <alignment horizontal="right" vertical="center" shrinkToFit="1"/>
    </xf>
    <xf numFmtId="0" fontId="4" fillId="0" borderId="16" xfId="16" applyFont="1" applyBorder="1" applyAlignment="1">
      <alignment horizontal="center" vertical="center"/>
    </xf>
    <xf numFmtId="0" fontId="4" fillId="0" borderId="15" xfId="16" applyFont="1" applyBorder="1" applyAlignment="1">
      <alignment horizontal="center" vertical="center"/>
    </xf>
    <xf numFmtId="0" fontId="4" fillId="0" borderId="15" xfId="16" applyFont="1" applyBorder="1" applyAlignment="1">
      <alignment horizontal="left" vertical="center" shrinkToFit="1"/>
    </xf>
    <xf numFmtId="0" fontId="4" fillId="0" borderId="15" xfId="16" applyFont="1" applyBorder="1" applyAlignment="1">
      <alignment vertical="center"/>
    </xf>
    <xf numFmtId="0" fontId="16" fillId="0" borderId="15" xfId="16" applyFont="1" applyBorder="1" applyAlignment="1">
      <alignment horizontal="left" vertical="center"/>
    </xf>
    <xf numFmtId="41" fontId="16" fillId="0" borderId="15" xfId="1" applyFont="1" applyFill="1" applyBorder="1" applyAlignment="1">
      <alignment vertical="center"/>
    </xf>
    <xf numFmtId="41" fontId="4" fillId="0" borderId="0" xfId="16" applyNumberFormat="1" applyFont="1" applyAlignment="1">
      <alignment vertical="center"/>
    </xf>
    <xf numFmtId="41" fontId="16" fillId="0" borderId="2" xfId="1" applyFont="1" applyFill="1" applyBorder="1" applyAlignment="1">
      <alignment vertical="center"/>
    </xf>
    <xf numFmtId="41" fontId="4" fillId="0" borderId="21" xfId="1" applyFont="1" applyBorder="1" applyAlignment="1">
      <alignment vertical="center"/>
    </xf>
    <xf numFmtId="0" fontId="17" fillId="0" borderId="12" xfId="0" applyFont="1" applyBorder="1" applyAlignment="1">
      <alignment horizontal="left" vertical="center" wrapText="1"/>
    </xf>
    <xf numFmtId="0" fontId="16" fillId="0" borderId="12" xfId="16" applyFont="1" applyBorder="1" applyAlignment="1">
      <alignment horizontal="left" vertical="center" shrinkToFit="1"/>
    </xf>
    <xf numFmtId="0" fontId="16" fillId="0" borderId="14" xfId="16" applyFont="1" applyBorder="1" applyAlignment="1">
      <alignment horizontal="left" vertical="center" shrinkToFit="1"/>
    </xf>
    <xf numFmtId="178" fontId="16" fillId="0" borderId="1" xfId="0" applyNumberFormat="1" applyFont="1" applyBorder="1" applyAlignment="1">
      <alignment horizontal="left" vertical="center" shrinkToFit="1"/>
    </xf>
    <xf numFmtId="0" fontId="16" fillId="0" borderId="1" xfId="16" applyFont="1" applyBorder="1" applyAlignment="1">
      <alignment horizontal="center" vertical="center"/>
    </xf>
    <xf numFmtId="0" fontId="16" fillId="0" borderId="14" xfId="16" applyFont="1" applyBorder="1" applyAlignment="1">
      <alignment horizontal="left" vertical="center"/>
    </xf>
    <xf numFmtId="0" fontId="16" fillId="0" borderId="1" xfId="16" applyFont="1" applyBorder="1" applyAlignment="1">
      <alignment horizontal="left" vertical="center"/>
    </xf>
    <xf numFmtId="0" fontId="16" fillId="0" borderId="13" xfId="16" applyFont="1" applyBorder="1" applyAlignment="1">
      <alignment horizontal="left" vertical="center"/>
    </xf>
    <xf numFmtId="0" fontId="16" fillId="0" borderId="12" xfId="16" applyFont="1" applyBorder="1" applyAlignment="1">
      <alignment horizontal="left" vertical="center"/>
    </xf>
    <xf numFmtId="0" fontId="16" fillId="0" borderId="12" xfId="16" applyFont="1" applyBorder="1" applyAlignment="1">
      <alignment vertical="center"/>
    </xf>
    <xf numFmtId="0" fontId="16" fillId="0" borderId="14" xfId="16" applyFont="1" applyBorder="1" applyAlignment="1">
      <alignment vertical="center"/>
    </xf>
    <xf numFmtId="0" fontId="16" fillId="0" borderId="12" xfId="16" applyFont="1" applyBorder="1" applyAlignment="1">
      <alignment vertical="center" shrinkToFit="1"/>
    </xf>
    <xf numFmtId="0" fontId="16" fillId="0" borderId="1" xfId="16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wrapText="1" shrinkToFit="1"/>
    </xf>
    <xf numFmtId="0" fontId="16" fillId="0" borderId="6" xfId="13" applyFont="1" applyBorder="1" applyAlignment="1">
      <alignment horizontal="center" vertical="center" shrinkToFit="1"/>
    </xf>
    <xf numFmtId="0" fontId="16" fillId="0" borderId="1" xfId="13" applyFont="1" applyBorder="1" applyAlignment="1">
      <alignment horizontal="center" vertical="center" shrinkToFit="1"/>
    </xf>
    <xf numFmtId="0" fontId="16" fillId="0" borderId="5" xfId="16" applyFont="1" applyBorder="1" applyAlignment="1">
      <alignment horizontal="left" vertical="center" wrapText="1" shrinkToFit="1"/>
    </xf>
    <xf numFmtId="0" fontId="16" fillId="0" borderId="17" xfId="16" applyFont="1" applyBorder="1" applyAlignment="1">
      <alignment horizontal="right" vertical="center"/>
    </xf>
    <xf numFmtId="0" fontId="16" fillId="0" borderId="22" xfId="16" applyFont="1" applyBorder="1" applyAlignment="1">
      <alignment horizontal="center" vertical="center"/>
    </xf>
    <xf numFmtId="0" fontId="16" fillId="0" borderId="23" xfId="16" applyFont="1" applyBorder="1" applyAlignment="1">
      <alignment horizontal="center" vertical="center"/>
    </xf>
    <xf numFmtId="0" fontId="16" fillId="0" borderId="23" xfId="16" applyFont="1" applyBorder="1" applyAlignment="1">
      <alignment horizontal="center" vertical="center" shrinkToFit="1"/>
    </xf>
    <xf numFmtId="0" fontId="16" fillId="0" borderId="24" xfId="16" applyFont="1" applyBorder="1" applyAlignment="1">
      <alignment horizontal="center" vertical="center" wrapText="1" shrinkToFit="1"/>
    </xf>
    <xf numFmtId="0" fontId="16" fillId="0" borderId="24" xfId="16" applyFont="1" applyBorder="1" applyAlignment="1">
      <alignment horizontal="center" vertical="center" shrinkToFit="1"/>
    </xf>
    <xf numFmtId="0" fontId="16" fillId="0" borderId="25" xfId="16" applyFont="1" applyBorder="1" applyAlignment="1">
      <alignment horizontal="center" vertical="center" shrinkToFit="1"/>
    </xf>
    <xf numFmtId="41" fontId="16" fillId="0" borderId="27" xfId="1" applyFont="1" applyBorder="1" applyAlignment="1">
      <alignment horizontal="right" vertical="center" shrinkToFit="1"/>
    </xf>
    <xf numFmtId="0" fontId="16" fillId="0" borderId="26" xfId="16" applyFont="1" applyBorder="1" applyAlignment="1">
      <alignment horizontal="left" vertical="center"/>
    </xf>
    <xf numFmtId="0" fontId="17" fillId="0" borderId="26" xfId="0" applyFont="1" applyBorder="1" applyAlignment="1">
      <alignment vertical="center" wrapText="1"/>
    </xf>
    <xf numFmtId="41" fontId="16" fillId="0" borderId="0" xfId="16" applyNumberFormat="1" applyFont="1" applyBorder="1" applyAlignment="1">
      <alignment vertical="center"/>
    </xf>
    <xf numFmtId="0" fontId="16" fillId="0" borderId="26" xfId="16" applyFont="1" applyBorder="1" applyAlignment="1">
      <alignment vertical="center"/>
    </xf>
    <xf numFmtId="0" fontId="16" fillId="0" borderId="26" xfId="16" applyFont="1" applyBorder="1" applyAlignment="1">
      <alignment vertical="center" shrinkToFit="1"/>
    </xf>
    <xf numFmtId="178" fontId="16" fillId="0" borderId="26" xfId="16" applyNumberFormat="1" applyFont="1" applyBorder="1" applyAlignment="1">
      <alignment vertical="center" shrinkToFit="1"/>
    </xf>
    <xf numFmtId="178" fontId="16" fillId="0" borderId="26" xfId="16" applyNumberFormat="1" applyFont="1" applyBorder="1" applyAlignment="1">
      <alignment horizontal="left" vertical="center" shrinkToFit="1"/>
    </xf>
    <xf numFmtId="0" fontId="16" fillId="0" borderId="26" xfId="16" applyFont="1" applyBorder="1" applyAlignment="1">
      <alignment horizontal="center" vertical="center"/>
    </xf>
    <xf numFmtId="0" fontId="8" fillId="0" borderId="26" xfId="13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left"/>
    </xf>
    <xf numFmtId="0" fontId="16" fillId="0" borderId="26" xfId="0" applyFont="1" applyBorder="1" applyAlignment="1">
      <alignment horizontal="left" vertical="center"/>
    </xf>
    <xf numFmtId="176" fontId="16" fillId="0" borderId="26" xfId="0" applyNumberFormat="1" applyFont="1" applyBorder="1" applyAlignment="1">
      <alignment horizontal="center" vertical="center"/>
    </xf>
    <xf numFmtId="0" fontId="16" fillId="0" borderId="28" xfId="16" applyFont="1" applyBorder="1" applyAlignment="1">
      <alignment horizontal="center" vertical="center"/>
    </xf>
    <xf numFmtId="0" fontId="16" fillId="0" borderId="29" xfId="16" applyFont="1" applyBorder="1" applyAlignment="1">
      <alignment horizontal="center" vertical="center"/>
    </xf>
    <xf numFmtId="0" fontId="16" fillId="0" borderId="29" xfId="16" applyFont="1" applyBorder="1" applyAlignment="1">
      <alignment horizontal="left" vertical="center" shrinkToFit="1"/>
    </xf>
    <xf numFmtId="0" fontId="16" fillId="0" borderId="29" xfId="16" applyFont="1" applyBorder="1" applyAlignment="1">
      <alignment vertical="center"/>
    </xf>
    <xf numFmtId="0" fontId="16" fillId="0" borderId="30" xfId="16" applyFont="1" applyBorder="1" applyAlignment="1">
      <alignment vertical="center" shrinkToFit="1"/>
    </xf>
    <xf numFmtId="0" fontId="16" fillId="0" borderId="31" xfId="16" applyFont="1" applyBorder="1" applyAlignment="1">
      <alignment vertical="center" shrinkToFit="1"/>
    </xf>
    <xf numFmtId="41" fontId="16" fillId="0" borderId="29" xfId="1" applyFont="1" applyBorder="1" applyAlignment="1">
      <alignment horizontal="right" vertical="center"/>
    </xf>
    <xf numFmtId="41" fontId="16" fillId="0" borderId="32" xfId="1" applyFont="1" applyBorder="1" applyAlignment="1">
      <alignment horizontal="right" vertical="center" shrinkToFit="1"/>
    </xf>
    <xf numFmtId="41" fontId="16" fillId="0" borderId="33" xfId="1" applyFont="1" applyBorder="1" applyAlignment="1">
      <alignment horizontal="right" vertical="center" shrinkToFit="1"/>
    </xf>
    <xf numFmtId="0" fontId="16" fillId="0" borderId="12" xfId="16" applyFont="1" applyBorder="1" applyAlignment="1">
      <alignment horizontal="left" vertical="center" shrinkToFit="1"/>
    </xf>
    <xf numFmtId="0" fontId="16" fillId="0" borderId="26" xfId="16" applyFont="1" applyBorder="1" applyAlignment="1">
      <alignment horizontal="center" vertical="center"/>
    </xf>
    <xf numFmtId="0" fontId="16" fillId="0" borderId="1" xfId="16" applyFont="1" applyBorder="1" applyAlignment="1">
      <alignment horizontal="center" vertical="center"/>
    </xf>
    <xf numFmtId="0" fontId="16" fillId="0" borderId="1" xfId="16" applyFont="1" applyBorder="1" applyAlignment="1">
      <alignment horizontal="left" vertical="center"/>
    </xf>
    <xf numFmtId="0" fontId="16" fillId="0" borderId="12" xfId="16" applyFont="1" applyBorder="1" applyAlignment="1">
      <alignment vertical="center" shrinkToFit="1"/>
    </xf>
    <xf numFmtId="0" fontId="16" fillId="0" borderId="1" xfId="16" applyFont="1" applyBorder="1" applyAlignment="1">
      <alignment horizontal="left" vertical="center" shrinkToFit="1"/>
    </xf>
    <xf numFmtId="0" fontId="16" fillId="0" borderId="12" xfId="16" applyFont="1" applyBorder="1" applyAlignment="1">
      <alignment vertical="center"/>
    </xf>
    <xf numFmtId="0" fontId="16" fillId="0" borderId="1" xfId="16" applyFont="1" applyBorder="1" applyAlignment="1">
      <alignment horizontal="left" vertical="center"/>
    </xf>
    <xf numFmtId="0" fontId="16" fillId="0" borderId="13" xfId="16" applyFont="1" applyBorder="1" applyAlignment="1">
      <alignment horizontal="left" vertical="center"/>
    </xf>
    <xf numFmtId="0" fontId="16" fillId="0" borderId="14" xfId="16" applyFont="1" applyBorder="1" applyAlignment="1">
      <alignment horizontal="left" vertical="center"/>
    </xf>
    <xf numFmtId="0" fontId="16" fillId="0" borderId="1" xfId="16" applyFont="1" applyBorder="1" applyAlignment="1">
      <alignment horizontal="center" vertical="center"/>
    </xf>
    <xf numFmtId="0" fontId="16" fillId="0" borderId="1" xfId="16" applyFont="1" applyBorder="1" applyAlignment="1">
      <alignment horizontal="left" vertical="center" shrinkToFit="1"/>
    </xf>
    <xf numFmtId="0" fontId="16" fillId="0" borderId="6" xfId="16" applyFont="1" applyBorder="1" applyAlignment="1">
      <alignment horizontal="center" vertical="center"/>
    </xf>
    <xf numFmtId="0" fontId="16" fillId="0" borderId="6" xfId="16" applyFont="1" applyBorder="1" applyAlignment="1">
      <alignment horizontal="left" vertical="center"/>
    </xf>
    <xf numFmtId="0" fontId="16" fillId="0" borderId="1" xfId="16" applyFont="1" applyBorder="1" applyAlignment="1">
      <alignment horizontal="center" vertical="center" shrinkToFit="1"/>
    </xf>
    <xf numFmtId="0" fontId="18" fillId="0" borderId="1" xfId="16" applyFont="1" applyBorder="1" applyAlignment="1">
      <alignment horizontal="left" vertical="center"/>
    </xf>
    <xf numFmtId="0" fontId="18" fillId="0" borderId="1" xfId="16" applyFont="1" applyBorder="1" applyAlignment="1">
      <alignment horizontal="left" vertical="center" shrinkToFit="1"/>
    </xf>
    <xf numFmtId="0" fontId="19" fillId="0" borderId="1" xfId="16" applyFont="1" applyBorder="1" applyAlignment="1">
      <alignment horizontal="left" vertical="center" shrinkToFit="1"/>
    </xf>
    <xf numFmtId="178" fontId="16" fillId="0" borderId="6" xfId="16" applyNumberFormat="1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wrapText="1"/>
    </xf>
    <xf numFmtId="0" fontId="21" fillId="0" borderId="0" xfId="16" applyFont="1" applyAlignment="1">
      <alignment vertical="center"/>
    </xf>
    <xf numFmtId="0" fontId="18" fillId="0" borderId="12" xfId="16" applyFont="1" applyBorder="1" applyAlignment="1">
      <alignment horizontal="center" vertical="center"/>
    </xf>
    <xf numFmtId="0" fontId="18" fillId="0" borderId="14" xfId="16" applyFont="1" applyBorder="1" applyAlignment="1">
      <alignment horizontal="center" vertical="center"/>
    </xf>
    <xf numFmtId="41" fontId="16" fillId="0" borderId="17" xfId="1" applyFont="1" applyBorder="1" applyAlignment="1">
      <alignment horizontal="right" vertical="center" shrinkToFit="1"/>
    </xf>
    <xf numFmtId="179" fontId="16" fillId="0" borderId="21" xfId="16" applyNumberFormat="1" applyFont="1" applyBorder="1" applyAlignment="1">
      <alignment horizontal="right" vertical="center" shrinkToFit="1"/>
    </xf>
    <xf numFmtId="178" fontId="16" fillId="0" borderId="1" xfId="0" applyNumberFormat="1" applyFont="1" applyBorder="1" applyAlignment="1">
      <alignment horizontal="left" vertical="center" shrinkToFit="1"/>
    </xf>
    <xf numFmtId="0" fontId="16" fillId="0" borderId="1" xfId="16" applyFont="1" applyBorder="1" applyAlignment="1">
      <alignment horizontal="center" vertical="center"/>
    </xf>
    <xf numFmtId="0" fontId="16" fillId="0" borderId="1" xfId="16" applyFont="1" applyBorder="1" applyAlignment="1">
      <alignment horizontal="left" vertical="center"/>
    </xf>
    <xf numFmtId="0" fontId="16" fillId="0" borderId="1" xfId="16" applyFont="1" applyBorder="1" applyAlignment="1">
      <alignment horizontal="left" vertical="center" shrinkToFit="1"/>
    </xf>
    <xf numFmtId="0" fontId="16" fillId="0" borderId="1" xfId="16" applyFont="1" applyBorder="1" applyAlignment="1">
      <alignment horizontal="center" vertical="center" shrinkToFit="1"/>
    </xf>
    <xf numFmtId="0" fontId="16" fillId="0" borderId="6" xfId="16" applyFont="1" applyBorder="1" applyAlignment="1">
      <alignment horizontal="center" vertical="center"/>
    </xf>
    <xf numFmtId="0" fontId="16" fillId="0" borderId="6" xfId="16" applyFont="1" applyBorder="1" applyAlignment="1">
      <alignment horizontal="left" vertical="center"/>
    </xf>
    <xf numFmtId="0" fontId="18" fillId="0" borderId="1" xfId="16" applyFont="1" applyBorder="1" applyAlignment="1">
      <alignment horizontal="left" vertical="center" shrinkToFit="1"/>
    </xf>
    <xf numFmtId="178" fontId="16" fillId="0" borderId="6" xfId="16" applyNumberFormat="1" applyFont="1" applyBorder="1" applyAlignment="1">
      <alignment horizontal="left" vertical="center" shrinkToFit="1"/>
    </xf>
    <xf numFmtId="41" fontId="9" fillId="0" borderId="1" xfId="12" applyNumberFormat="1" applyFont="1" applyBorder="1">
      <alignment vertical="center"/>
    </xf>
    <xf numFmtId="41" fontId="2" fillId="0" borderId="1" xfId="1" applyBorder="1" applyAlignment="1">
      <alignment vertical="center" shrinkToFit="1"/>
    </xf>
    <xf numFmtId="41" fontId="9" fillId="0" borderId="1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16" fillId="0" borderId="1" xfId="16" applyFont="1" applyBorder="1" applyAlignment="1">
      <alignment horizontal="left" vertical="center"/>
    </xf>
    <xf numFmtId="0" fontId="16" fillId="0" borderId="26" xfId="16" applyFont="1" applyBorder="1" applyAlignment="1">
      <alignment horizontal="center" vertical="center"/>
    </xf>
    <xf numFmtId="0" fontId="16" fillId="0" borderId="1" xfId="16" applyFont="1" applyBorder="1" applyAlignment="1">
      <alignment horizontal="center" vertical="center"/>
    </xf>
    <xf numFmtId="0" fontId="16" fillId="0" borderId="1" xfId="16" applyFont="1" applyBorder="1" applyAlignment="1">
      <alignment horizontal="left" vertical="center" shrinkToFit="1"/>
    </xf>
    <xf numFmtId="0" fontId="16" fillId="0" borderId="1" xfId="16" applyFont="1" applyBorder="1" applyAlignment="1">
      <alignment horizontal="center" vertical="center" shrinkToFit="1"/>
    </xf>
    <xf numFmtId="0" fontId="16" fillId="0" borderId="3" xfId="16" applyFont="1" applyBorder="1" applyAlignment="1">
      <alignment horizontal="left" vertical="center" shrinkToFit="1"/>
    </xf>
    <xf numFmtId="0" fontId="15" fillId="0" borderId="26" xfId="16" applyFont="1" applyBorder="1" applyAlignment="1">
      <alignment horizontal="left" vertical="center"/>
    </xf>
    <xf numFmtId="176" fontId="16" fillId="0" borderId="27" xfId="16" applyNumberFormat="1" applyFont="1" applyBorder="1" applyAlignment="1">
      <alignment horizontal="right" vertical="center" shrinkToFit="1"/>
    </xf>
    <xf numFmtId="0" fontId="16" fillId="0" borderId="27" xfId="16" applyFont="1" applyBorder="1" applyAlignment="1">
      <alignment horizontal="right" vertical="center"/>
    </xf>
    <xf numFmtId="0" fontId="16" fillId="0" borderId="27" xfId="16" applyFont="1" applyBorder="1" applyAlignment="1">
      <alignment horizontal="center" vertical="center" shrinkToFit="1"/>
    </xf>
    <xf numFmtId="0" fontId="16" fillId="0" borderId="28" xfId="16" applyFont="1" applyBorder="1" applyAlignment="1">
      <alignment horizontal="left" vertical="center"/>
    </xf>
    <xf numFmtId="0" fontId="16" fillId="0" borderId="29" xfId="16" applyFont="1" applyBorder="1" applyAlignment="1">
      <alignment horizontal="left" vertical="center"/>
    </xf>
    <xf numFmtId="176" fontId="16" fillId="0" borderId="29" xfId="16" applyNumberFormat="1" applyFont="1" applyBorder="1" applyAlignment="1">
      <alignment horizontal="right" vertical="center" shrinkToFit="1"/>
    </xf>
    <xf numFmtId="41" fontId="16" fillId="0" borderId="29" xfId="1" applyFont="1" applyBorder="1" applyAlignment="1">
      <alignment horizontal="right" vertical="center" shrinkToFit="1"/>
    </xf>
    <xf numFmtId="0" fontId="16" fillId="0" borderId="12" xfId="16" applyFont="1" applyBorder="1" applyAlignment="1">
      <alignment vertical="center" shrinkToFit="1"/>
    </xf>
    <xf numFmtId="0" fontId="16" fillId="0" borderId="14" xfId="16" applyFont="1" applyBorder="1" applyAlignment="1">
      <alignment vertical="center" shrinkToFit="1"/>
    </xf>
    <xf numFmtId="0" fontId="16" fillId="0" borderId="12" xfId="16" applyFont="1" applyBorder="1" applyAlignment="1">
      <alignment vertical="center"/>
    </xf>
    <xf numFmtId="0" fontId="16" fillId="0" borderId="14" xfId="16" applyFont="1" applyBorder="1" applyAlignment="1">
      <alignment vertical="center"/>
    </xf>
    <xf numFmtId="0" fontId="16" fillId="0" borderId="1" xfId="16" applyFont="1" applyBorder="1" applyAlignment="1">
      <alignment horizontal="left" vertical="center"/>
    </xf>
    <xf numFmtId="0" fontId="16" fillId="0" borderId="12" xfId="16" applyFont="1" applyBorder="1" applyAlignment="1">
      <alignment horizontal="left" vertical="center" shrinkToFit="1"/>
    </xf>
    <xf numFmtId="0" fontId="16" fillId="0" borderId="14" xfId="16" applyFont="1" applyBorder="1" applyAlignment="1">
      <alignment horizontal="left" vertical="center" shrinkToFit="1"/>
    </xf>
    <xf numFmtId="0" fontId="16" fillId="0" borderId="13" xfId="16" applyFont="1" applyFill="1" applyBorder="1" applyAlignment="1">
      <alignment horizontal="left" vertical="center"/>
    </xf>
    <xf numFmtId="0" fontId="16" fillId="0" borderId="14" xfId="16" applyFont="1" applyFill="1" applyBorder="1" applyAlignment="1">
      <alignment horizontal="left" vertical="center"/>
    </xf>
    <xf numFmtId="0" fontId="20" fillId="0" borderId="1" xfId="16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3" xfId="16" applyFont="1" applyBorder="1" applyAlignment="1">
      <alignment horizontal="left" vertical="center"/>
    </xf>
    <xf numFmtId="0" fontId="20" fillId="0" borderId="12" xfId="16" applyFont="1" applyBorder="1" applyAlignment="1">
      <alignment horizontal="left" vertical="center"/>
    </xf>
    <xf numFmtId="0" fontId="20" fillId="0" borderId="13" xfId="16" applyFont="1" applyBorder="1" applyAlignment="1">
      <alignment horizontal="left" vertical="center"/>
    </xf>
    <xf numFmtId="0" fontId="16" fillId="0" borderId="13" xfId="16" applyFont="1" applyBorder="1" applyAlignment="1">
      <alignment horizontal="left" vertical="center"/>
    </xf>
    <xf numFmtId="0" fontId="16" fillId="0" borderId="14" xfId="16" applyFont="1" applyBorder="1" applyAlignment="1">
      <alignment horizontal="left" vertical="center"/>
    </xf>
    <xf numFmtId="0" fontId="16" fillId="0" borderId="12" xfId="16" applyFont="1" applyBorder="1" applyAlignment="1">
      <alignment horizontal="left" vertical="center"/>
    </xf>
    <xf numFmtId="0" fontId="14" fillId="0" borderId="9" xfId="13" applyFont="1" applyBorder="1" applyAlignment="1">
      <alignment horizontal="center" vertical="center" wrapText="1"/>
    </xf>
    <xf numFmtId="0" fontId="14" fillId="0" borderId="10" xfId="13" applyFont="1" applyBorder="1" applyAlignment="1">
      <alignment horizontal="center" vertical="center"/>
    </xf>
    <xf numFmtId="0" fontId="14" fillId="0" borderId="11" xfId="13" applyFont="1" applyBorder="1" applyAlignment="1">
      <alignment horizontal="center" vertical="center"/>
    </xf>
    <xf numFmtId="0" fontId="8" fillId="0" borderId="6" xfId="13" applyFont="1" applyBorder="1" applyAlignment="1">
      <alignment horizontal="right" vertical="center" wrapText="1"/>
    </xf>
    <xf numFmtId="0" fontId="8" fillId="0" borderId="1" xfId="13" applyFont="1" applyBorder="1" applyAlignment="1">
      <alignment horizontal="right" vertical="center" wrapText="1"/>
    </xf>
    <xf numFmtId="0" fontId="8" fillId="0" borderId="4" xfId="13" applyFont="1" applyBorder="1" applyAlignment="1">
      <alignment horizontal="right" vertical="center" wrapText="1"/>
    </xf>
    <xf numFmtId="0" fontId="16" fillId="0" borderId="26" xfId="16" applyFont="1" applyBorder="1" applyAlignment="1">
      <alignment horizontal="center" vertical="center"/>
    </xf>
    <xf numFmtId="0" fontId="16" fillId="0" borderId="1" xfId="16" applyFont="1" applyBorder="1" applyAlignment="1">
      <alignment horizontal="center" vertical="center"/>
    </xf>
    <xf numFmtId="0" fontId="16" fillId="0" borderId="12" xfId="16" applyFont="1" applyBorder="1" applyAlignment="1">
      <alignment horizontal="center" vertical="center"/>
    </xf>
    <xf numFmtId="0" fontId="16" fillId="0" borderId="14" xfId="16" applyFont="1" applyBorder="1" applyAlignment="1">
      <alignment horizontal="center" vertical="center"/>
    </xf>
    <xf numFmtId="0" fontId="20" fillId="0" borderId="14" xfId="16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178" fontId="16" fillId="0" borderId="12" xfId="0" applyNumberFormat="1" applyFont="1" applyBorder="1" applyAlignment="1">
      <alignment horizontal="left" vertical="center" shrinkToFit="1"/>
    </xf>
    <xf numFmtId="178" fontId="16" fillId="0" borderId="14" xfId="0" applyNumberFormat="1" applyFont="1" applyBorder="1" applyAlignment="1">
      <alignment horizontal="left" vertical="center" shrinkToFit="1"/>
    </xf>
    <xf numFmtId="0" fontId="15" fillId="0" borderId="6" xfId="16" applyFont="1" applyBorder="1" applyAlignment="1">
      <alignment horizontal="left" vertical="center"/>
    </xf>
    <xf numFmtId="0" fontId="15" fillId="0" borderId="1" xfId="16" applyFont="1" applyBorder="1" applyAlignment="1">
      <alignment horizontal="left" vertical="center"/>
    </xf>
    <xf numFmtId="178" fontId="16" fillId="0" borderId="26" xfId="16" applyNumberFormat="1" applyFont="1" applyBorder="1" applyAlignment="1">
      <alignment horizontal="left" vertical="center" shrinkToFit="1"/>
    </xf>
    <xf numFmtId="178" fontId="16" fillId="0" borderId="1" xfId="0" applyNumberFormat="1" applyFont="1" applyBorder="1" applyAlignment="1">
      <alignment horizontal="left" vertical="center" shrinkToFit="1"/>
    </xf>
    <xf numFmtId="0" fontId="16" fillId="0" borderId="6" xfId="16" applyFont="1" applyBorder="1" applyAlignment="1">
      <alignment horizontal="left" vertical="center"/>
    </xf>
    <xf numFmtId="0" fontId="16" fillId="0" borderId="6" xfId="16" applyFont="1" applyBorder="1" applyAlignment="1">
      <alignment horizontal="center" vertical="center"/>
    </xf>
    <xf numFmtId="0" fontId="15" fillId="0" borderId="12" xfId="16" applyFont="1" applyBorder="1" applyAlignment="1">
      <alignment horizontal="center" vertical="center" shrinkToFit="1"/>
    </xf>
    <xf numFmtId="0" fontId="15" fillId="0" borderId="13" xfId="16" applyFont="1" applyBorder="1" applyAlignment="1">
      <alignment horizontal="center" vertical="center" shrinkToFit="1"/>
    </xf>
    <xf numFmtId="0" fontId="15" fillId="0" borderId="14" xfId="16" applyFont="1" applyBorder="1" applyAlignment="1">
      <alignment horizontal="center" vertical="center" shrinkToFit="1"/>
    </xf>
    <xf numFmtId="0" fontId="16" fillId="0" borderId="1" xfId="16" applyFont="1" applyBorder="1" applyAlignment="1">
      <alignment horizontal="left" vertical="center" shrinkToFit="1"/>
    </xf>
    <xf numFmtId="0" fontId="16" fillId="0" borderId="1" xfId="16" applyFont="1" applyBorder="1" applyAlignment="1">
      <alignment horizontal="center" vertical="center" shrinkToFit="1"/>
    </xf>
    <xf numFmtId="0" fontId="14" fillId="0" borderId="22" xfId="13" applyFont="1" applyBorder="1" applyAlignment="1">
      <alignment horizontal="center" vertical="center" wrapText="1"/>
    </xf>
    <xf numFmtId="0" fontId="14" fillId="0" borderId="23" xfId="13" applyFont="1" applyBorder="1" applyAlignment="1">
      <alignment horizontal="center" vertical="center"/>
    </xf>
    <xf numFmtId="0" fontId="14" fillId="0" borderId="25" xfId="13" applyFont="1" applyBorder="1" applyAlignment="1">
      <alignment horizontal="center" vertical="center"/>
    </xf>
    <xf numFmtId="0" fontId="8" fillId="0" borderId="26" xfId="13" applyFont="1" applyBorder="1" applyAlignment="1">
      <alignment horizontal="right" vertical="center" wrapText="1"/>
    </xf>
    <xf numFmtId="0" fontId="8" fillId="0" borderId="27" xfId="13" applyFont="1" applyBorder="1" applyAlignment="1">
      <alignment horizontal="right" vertical="center" wrapText="1"/>
    </xf>
    <xf numFmtId="0" fontId="18" fillId="0" borderId="1" xfId="16" applyFont="1" applyBorder="1" applyAlignment="1">
      <alignment horizontal="left" vertical="center" shrinkToFit="1"/>
    </xf>
    <xf numFmtId="0" fontId="16" fillId="0" borderId="3" xfId="16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2" xfId="16" applyFont="1" applyBorder="1" applyAlignment="1">
      <alignment horizontal="center" vertical="center"/>
    </xf>
    <xf numFmtId="0" fontId="18" fillId="0" borderId="14" xfId="16" applyFont="1" applyBorder="1" applyAlignment="1">
      <alignment horizontal="center" vertical="center"/>
    </xf>
    <xf numFmtId="0" fontId="18" fillId="0" borderId="1" xfId="16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2" xfId="16" applyFont="1" applyBorder="1" applyAlignment="1">
      <alignment horizontal="left" vertical="center"/>
    </xf>
    <xf numFmtId="0" fontId="18" fillId="0" borderId="14" xfId="16" applyFont="1" applyBorder="1" applyAlignment="1">
      <alignment horizontal="left" vertical="center"/>
    </xf>
    <xf numFmtId="0" fontId="18" fillId="0" borderId="13" xfId="16" applyFont="1" applyBorder="1" applyAlignment="1">
      <alignment horizontal="left" vertical="center"/>
    </xf>
    <xf numFmtId="0" fontId="18" fillId="0" borderId="13" xfId="16" applyFont="1" applyBorder="1" applyAlignment="1">
      <alignment horizontal="center" vertical="center"/>
    </xf>
    <xf numFmtId="0" fontId="8" fillId="0" borderId="16" xfId="13" applyFont="1" applyBorder="1" applyAlignment="1">
      <alignment horizontal="right" vertical="center" wrapText="1"/>
    </xf>
    <xf numFmtId="0" fontId="8" fillId="0" borderId="15" xfId="13" applyFont="1" applyBorder="1" applyAlignment="1">
      <alignment horizontal="right" vertical="center" wrapText="1"/>
    </xf>
    <xf numFmtId="0" fontId="8" fillId="0" borderId="17" xfId="13" applyFont="1" applyBorder="1" applyAlignment="1">
      <alignment horizontal="right" vertical="center" wrapText="1"/>
    </xf>
    <xf numFmtId="0" fontId="15" fillId="0" borderId="9" xfId="16" applyFont="1" applyBorder="1" applyAlignment="1">
      <alignment horizontal="left" vertical="center" shrinkToFit="1"/>
    </xf>
    <xf numFmtId="0" fontId="15" fillId="0" borderId="10" xfId="16" applyFont="1" applyBorder="1" applyAlignment="1">
      <alignment horizontal="left" vertical="center" shrinkToFit="1"/>
    </xf>
    <xf numFmtId="178" fontId="16" fillId="0" borderId="6" xfId="16" applyNumberFormat="1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left" vertical="center"/>
    </xf>
    <xf numFmtId="0" fontId="7" fillId="0" borderId="9" xfId="13" applyFont="1" applyBorder="1" applyAlignment="1">
      <alignment horizontal="center" vertical="center" wrapText="1"/>
    </xf>
    <xf numFmtId="0" fontId="7" fillId="0" borderId="10" xfId="13" applyFont="1" applyBorder="1" applyAlignment="1">
      <alignment horizontal="center" vertical="center"/>
    </xf>
    <xf numFmtId="0" fontId="7" fillId="0" borderId="11" xfId="13" applyFont="1" applyBorder="1" applyAlignment="1">
      <alignment horizontal="center" vertical="center"/>
    </xf>
    <xf numFmtId="0" fontId="5" fillId="0" borderId="6" xfId="13" applyFont="1" applyBorder="1" applyAlignment="1">
      <alignment horizontal="right" vertical="center" wrapText="1"/>
    </xf>
    <xf numFmtId="0" fontId="5" fillId="0" borderId="1" xfId="13" applyFont="1" applyBorder="1" applyAlignment="1">
      <alignment horizontal="right" vertical="center" wrapText="1"/>
    </xf>
    <xf numFmtId="0" fontId="5" fillId="0" borderId="4" xfId="13" applyFont="1" applyBorder="1" applyAlignment="1">
      <alignment horizontal="right" vertical="center" wrapText="1"/>
    </xf>
    <xf numFmtId="0" fontId="10" fillId="0" borderId="6" xfId="16" applyFont="1" applyBorder="1" applyAlignment="1">
      <alignment horizontal="left" vertical="center"/>
    </xf>
    <xf numFmtId="0" fontId="10" fillId="0" borderId="1" xfId="16" applyFont="1" applyBorder="1" applyAlignment="1">
      <alignment horizontal="left" vertical="center"/>
    </xf>
    <xf numFmtId="0" fontId="16" fillId="0" borderId="3" xfId="16" applyFont="1" applyBorder="1" applyAlignment="1">
      <alignment horizontal="left" vertical="center"/>
    </xf>
    <xf numFmtId="0" fontId="5" fillId="0" borderId="16" xfId="13" applyFont="1" applyBorder="1" applyAlignment="1">
      <alignment horizontal="right" vertical="center" wrapText="1"/>
    </xf>
    <xf numFmtId="0" fontId="5" fillId="0" borderId="15" xfId="13" applyFont="1" applyBorder="1" applyAlignment="1">
      <alignment horizontal="right" vertical="center" wrapText="1"/>
    </xf>
    <xf numFmtId="0" fontId="5" fillId="0" borderId="17" xfId="13" applyFont="1" applyBorder="1" applyAlignment="1">
      <alignment horizontal="right" vertical="center" wrapText="1"/>
    </xf>
    <xf numFmtId="0" fontId="10" fillId="0" borderId="9" xfId="16" applyFont="1" applyBorder="1" applyAlignment="1">
      <alignment horizontal="left" vertical="center"/>
    </xf>
    <xf numFmtId="0" fontId="10" fillId="0" borderId="10" xfId="16" applyFont="1" applyBorder="1" applyAlignment="1">
      <alignment horizontal="left" vertical="center"/>
    </xf>
  </cellXfs>
  <cellStyles count="51">
    <cellStyle name="백분율 2" xfId="2"/>
    <cellStyle name="백분율 2 2" xfId="38"/>
    <cellStyle name="백분율 2 3" xfId="22"/>
    <cellStyle name="쉼표 [0]" xfId="1" builtinId="6"/>
    <cellStyle name="쉼표 [0] 2" xfId="3"/>
    <cellStyle name="쉼표 [0] 2 2" xfId="4"/>
    <cellStyle name="쉼표 [0] 2 2 2" xfId="39"/>
    <cellStyle name="쉼표 [0] 2 2 3" xfId="23"/>
    <cellStyle name="쉼표 [0] 2 3" xfId="35"/>
    <cellStyle name="쉼표 [0] 2 4" xfId="19"/>
    <cellStyle name="쉼표 [0] 3" xfId="5"/>
    <cellStyle name="쉼표 [0] 3 2" xfId="40"/>
    <cellStyle name="쉼표 [0] 3 3" xfId="24"/>
    <cellStyle name="쉼표 [0] 4" xfId="34"/>
    <cellStyle name="통화 [0] 2" xfId="6"/>
    <cellStyle name="표준" xfId="0" builtinId="0"/>
    <cellStyle name="표준 10" xfId="49"/>
    <cellStyle name="표준 11" xfId="50"/>
    <cellStyle name="표준 12" xfId="18"/>
    <cellStyle name="표준 2" xfId="7"/>
    <cellStyle name="표준 2 2" xfId="25"/>
    <cellStyle name="표준 2 2 2" xfId="41"/>
    <cellStyle name="표준 2 3" xfId="33"/>
    <cellStyle name="표준 2 4" xfId="36"/>
    <cellStyle name="표준 2 5" xfId="20"/>
    <cellStyle name="표준 3" xfId="8"/>
    <cellStyle name="표준 3 2" xfId="26"/>
    <cellStyle name="표준 3 2 2" xfId="42"/>
    <cellStyle name="표준 3 3" xfId="37"/>
    <cellStyle name="표준 3 4" xfId="21"/>
    <cellStyle name="표준 4" xfId="9"/>
    <cellStyle name="표준 4 2" xfId="43"/>
    <cellStyle name="표준 4 3" xfId="27"/>
    <cellStyle name="표준 5" xfId="10"/>
    <cellStyle name="표준 5 2" xfId="31"/>
    <cellStyle name="표준 5 2 2" xfId="47"/>
    <cellStyle name="표준 5 3" xfId="44"/>
    <cellStyle name="표준 5 4" xfId="28"/>
    <cellStyle name="표준 6" xfId="32"/>
    <cellStyle name="표준 7" xfId="29"/>
    <cellStyle name="표준 7 2" xfId="45"/>
    <cellStyle name="표준 8" xfId="48"/>
    <cellStyle name="표준 9" xfId="30"/>
    <cellStyle name="표준 9 2" xfId="46"/>
    <cellStyle name="표준_2004년예산서" xfId="11"/>
    <cellStyle name="표준_2004년예산서_금오결산승인" xfId="12"/>
    <cellStyle name="표준_2005년이사회결의 추경(지역)_금오결산승인" xfId="13"/>
    <cellStyle name="표준_2006년 이사회결의(지역)" xfId="14"/>
    <cellStyle name="표준_2006년 추경" xfId="15"/>
    <cellStyle name="표준_2006년 추경(1)" xfId="16"/>
    <cellStyle name="표준_2006년이사회결의(자활)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zoomScale="130" zoomScaleNormal="130" zoomScaleSheetLayoutView="115" workbookViewId="0">
      <selection sqref="A1:L1"/>
    </sheetView>
  </sheetViews>
  <sheetFormatPr defaultRowHeight="12"/>
  <cols>
    <col min="1" max="1" width="2.77734375" style="69" customWidth="1"/>
    <col min="2" max="2" width="3.44140625" style="69" customWidth="1"/>
    <col min="3" max="3" width="9.77734375" style="70" customWidth="1"/>
    <col min="4" max="4" width="11.5546875" style="56" bestFit="1" customWidth="1"/>
    <col min="5" max="5" width="10.77734375" style="56" customWidth="1"/>
    <col min="6" max="6" width="8.77734375" style="56" customWidth="1"/>
    <col min="7" max="8" width="2.77734375" style="56" customWidth="1"/>
    <col min="9" max="9" width="17" style="56" customWidth="1"/>
    <col min="10" max="10" width="10.6640625" style="56" customWidth="1"/>
    <col min="11" max="11" width="11.44140625" style="56" bestFit="1" customWidth="1"/>
    <col min="12" max="12" width="9.44140625" style="56" customWidth="1"/>
    <col min="13" max="16384" width="8.88671875" style="56"/>
  </cols>
  <sheetData>
    <row r="1" spans="1:13" s="1" customFormat="1" ht="21" customHeight="1">
      <c r="A1" s="303" t="s">
        <v>274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5"/>
    </row>
    <row r="2" spans="1:13" s="2" customFormat="1" ht="25.5" customHeight="1">
      <c r="A2" s="306" t="s">
        <v>97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8"/>
    </row>
    <row r="3" spans="1:13" s="50" customFormat="1" ht="14.25">
      <c r="A3" s="318" t="s">
        <v>268</v>
      </c>
      <c r="B3" s="319"/>
      <c r="C3" s="319"/>
      <c r="D3" s="319"/>
      <c r="E3" s="46"/>
      <c r="F3" s="47"/>
      <c r="G3" s="48"/>
      <c r="H3" s="48"/>
      <c r="I3" s="48"/>
      <c r="J3" s="48"/>
      <c r="K3" s="48"/>
      <c r="L3" s="49"/>
    </row>
    <row r="4" spans="1:13" s="50" customFormat="1" ht="14.25" thickBot="1">
      <c r="A4" s="116"/>
      <c r="B4" s="165"/>
      <c r="C4" s="117"/>
      <c r="D4" s="165"/>
      <c r="E4" s="165"/>
      <c r="F4" s="165"/>
      <c r="G4" s="165"/>
      <c r="H4" s="165"/>
      <c r="I4" s="165"/>
      <c r="J4" s="165"/>
      <c r="K4" s="165"/>
      <c r="L4" s="205" t="s">
        <v>82</v>
      </c>
    </row>
    <row r="5" spans="1:13" ht="35.25" customHeight="1">
      <c r="A5" s="206" t="s">
        <v>0</v>
      </c>
      <c r="B5" s="207" t="s">
        <v>1</v>
      </c>
      <c r="C5" s="208" t="s">
        <v>2</v>
      </c>
      <c r="D5" s="209" t="s">
        <v>265</v>
      </c>
      <c r="E5" s="209" t="s">
        <v>266</v>
      </c>
      <c r="F5" s="210" t="s">
        <v>83</v>
      </c>
      <c r="G5" s="208" t="s">
        <v>0</v>
      </c>
      <c r="H5" s="208" t="s">
        <v>1</v>
      </c>
      <c r="I5" s="208" t="s">
        <v>2</v>
      </c>
      <c r="J5" s="209" t="s">
        <v>265</v>
      </c>
      <c r="K5" s="209" t="s">
        <v>266</v>
      </c>
      <c r="L5" s="211" t="s">
        <v>83</v>
      </c>
    </row>
    <row r="6" spans="1:13" s="1" customFormat="1" ht="13.5" customHeight="1">
      <c r="A6" s="309" t="s">
        <v>84</v>
      </c>
      <c r="B6" s="310"/>
      <c r="C6" s="311"/>
      <c r="D6" s="71">
        <f>SUM(D7,D11,D15,D19,D22,D25)</f>
        <v>641728012</v>
      </c>
      <c r="E6" s="71">
        <f>SUM(E7,E11,E15,E19,E22,E25)</f>
        <v>478760000</v>
      </c>
      <c r="F6" s="71">
        <f t="shared" ref="F6:F27" si="0">E6-D6</f>
        <v>-162968012</v>
      </c>
      <c r="G6" s="312" t="s">
        <v>84</v>
      </c>
      <c r="H6" s="310"/>
      <c r="I6" s="310"/>
      <c r="J6" s="71">
        <f>SUM(J7,J25,J28,J31,J44,J47)</f>
        <v>641728012</v>
      </c>
      <c r="K6" s="71">
        <f>SUM(K7,K25,K28,K31,K44,K47)</f>
        <v>478760000</v>
      </c>
      <c r="L6" s="212">
        <f>K6-J6</f>
        <v>-162968012</v>
      </c>
    </row>
    <row r="7" spans="1:13" ht="13.5" customHeight="1">
      <c r="A7" s="213" t="s">
        <v>85</v>
      </c>
      <c r="B7" s="194"/>
      <c r="C7" s="189"/>
      <c r="D7" s="71">
        <f>SUM(D8)</f>
        <v>443574000</v>
      </c>
      <c r="E7" s="71">
        <f>SUM(E8)</f>
        <v>392646000</v>
      </c>
      <c r="F7" s="71">
        <f t="shared" si="0"/>
        <v>-50928000</v>
      </c>
      <c r="G7" s="313" t="s">
        <v>119</v>
      </c>
      <c r="H7" s="295"/>
      <c r="I7" s="295"/>
      <c r="J7" s="71">
        <f>SUM(J8,J15,J19)</f>
        <v>203784000</v>
      </c>
      <c r="K7" s="71">
        <f>SUM(K8,K15,K19)</f>
        <v>203784000</v>
      </c>
      <c r="L7" s="212">
        <f t="shared" ref="L7:L71" si="1">K7-J7</f>
        <v>0</v>
      </c>
    </row>
    <row r="8" spans="1:13" ht="13.5" customHeight="1">
      <c r="A8" s="213"/>
      <c r="B8" s="194" t="s">
        <v>85</v>
      </c>
      <c r="C8" s="189"/>
      <c r="D8" s="71">
        <f>SUM(D9,D10)</f>
        <v>443574000</v>
      </c>
      <c r="E8" s="71">
        <f>SUM(E9,E10)</f>
        <v>392646000</v>
      </c>
      <c r="F8" s="71">
        <f t="shared" si="0"/>
        <v>-50928000</v>
      </c>
      <c r="G8" s="193"/>
      <c r="H8" s="194" t="s">
        <v>87</v>
      </c>
      <c r="I8" s="200"/>
      <c r="J8" s="71">
        <f>SUM(J9,J10,J11,J12,J13,J14)</f>
        <v>169328000</v>
      </c>
      <c r="K8" s="71">
        <f>SUM(K9,K10,K11,K12,K13,K14)</f>
        <v>169328000</v>
      </c>
      <c r="L8" s="212">
        <f t="shared" si="1"/>
        <v>0</v>
      </c>
    </row>
    <row r="9" spans="1:13" ht="13.5" customHeight="1">
      <c r="A9" s="213"/>
      <c r="B9" s="194"/>
      <c r="C9" s="189" t="s">
        <v>85</v>
      </c>
      <c r="D9" s="71">
        <v>289484000</v>
      </c>
      <c r="E9" s="71">
        <v>289484000</v>
      </c>
      <c r="F9" s="71">
        <f t="shared" si="0"/>
        <v>0</v>
      </c>
      <c r="G9" s="193"/>
      <c r="H9" s="194"/>
      <c r="I9" s="200" t="s">
        <v>89</v>
      </c>
      <c r="J9" s="71">
        <v>132921000</v>
      </c>
      <c r="K9" s="71">
        <v>132921000</v>
      </c>
      <c r="L9" s="212">
        <f t="shared" si="1"/>
        <v>0</v>
      </c>
      <c r="M9" s="73"/>
    </row>
    <row r="10" spans="1:13" s="50" customFormat="1" ht="13.5" customHeight="1">
      <c r="A10" s="213"/>
      <c r="B10" s="194"/>
      <c r="C10" s="188" t="s">
        <v>98</v>
      </c>
      <c r="D10" s="142">
        <v>154090000</v>
      </c>
      <c r="E10" s="142">
        <v>103162000</v>
      </c>
      <c r="F10" s="71">
        <f t="shared" si="0"/>
        <v>-50928000</v>
      </c>
      <c r="G10" s="193"/>
      <c r="H10" s="194"/>
      <c r="I10" s="200" t="s">
        <v>99</v>
      </c>
      <c r="J10" s="71">
        <v>12951590</v>
      </c>
      <c r="K10" s="71">
        <v>12951590</v>
      </c>
      <c r="L10" s="212">
        <f t="shared" si="1"/>
        <v>0</v>
      </c>
      <c r="M10" s="136"/>
    </row>
    <row r="11" spans="1:13" s="50" customFormat="1" ht="13.5" customHeight="1">
      <c r="A11" s="320" t="s">
        <v>100</v>
      </c>
      <c r="B11" s="321"/>
      <c r="C11" s="316"/>
      <c r="D11" s="71">
        <f>SUM(D12)</f>
        <v>15070000</v>
      </c>
      <c r="E11" s="71">
        <f>SUM(E12)</f>
        <v>15070000</v>
      </c>
      <c r="F11" s="71">
        <f t="shared" si="0"/>
        <v>0</v>
      </c>
      <c r="G11" s="193"/>
      <c r="H11" s="194"/>
      <c r="I11" s="200" t="s">
        <v>101</v>
      </c>
      <c r="J11" s="71">
        <v>12055410</v>
      </c>
      <c r="K11" s="71">
        <v>12055410</v>
      </c>
      <c r="L11" s="212">
        <f t="shared" si="1"/>
        <v>0</v>
      </c>
      <c r="M11" s="136"/>
    </row>
    <row r="12" spans="1:13" s="50" customFormat="1" ht="13.5" customHeight="1">
      <c r="A12" s="213"/>
      <c r="B12" s="194" t="s">
        <v>100</v>
      </c>
      <c r="C12" s="189"/>
      <c r="D12" s="71">
        <f>SUM(D13,D14)</f>
        <v>15070000</v>
      </c>
      <c r="E12" s="71">
        <f>SUM(E13,E14)</f>
        <v>15070000</v>
      </c>
      <c r="F12" s="71">
        <f t="shared" si="0"/>
        <v>0</v>
      </c>
      <c r="G12" s="193"/>
      <c r="H12" s="194"/>
      <c r="I12" s="200" t="s">
        <v>102</v>
      </c>
      <c r="J12" s="71">
        <v>520000</v>
      </c>
      <c r="K12" s="71">
        <v>520000</v>
      </c>
      <c r="L12" s="212">
        <f t="shared" si="1"/>
        <v>0</v>
      </c>
      <c r="M12" s="136"/>
    </row>
    <row r="13" spans="1:13" s="50" customFormat="1" ht="13.5" customHeight="1">
      <c r="A13" s="213"/>
      <c r="B13" s="194"/>
      <c r="C13" s="189" t="s">
        <v>100</v>
      </c>
      <c r="D13" s="142">
        <v>14230000</v>
      </c>
      <c r="E13" s="142">
        <v>14230000</v>
      </c>
      <c r="F13" s="71">
        <f t="shared" si="0"/>
        <v>0</v>
      </c>
      <c r="G13" s="193"/>
      <c r="H13" s="194"/>
      <c r="I13" s="200" t="s">
        <v>103</v>
      </c>
      <c r="J13" s="71">
        <v>10080000</v>
      </c>
      <c r="K13" s="71">
        <v>10080000</v>
      </c>
      <c r="L13" s="212">
        <f t="shared" si="1"/>
        <v>0</v>
      </c>
      <c r="M13" s="136"/>
    </row>
    <row r="14" spans="1:13" s="50" customFormat="1" ht="13.5" customHeight="1">
      <c r="A14" s="213"/>
      <c r="B14" s="194"/>
      <c r="C14" s="189" t="s">
        <v>104</v>
      </c>
      <c r="D14" s="142">
        <v>840000</v>
      </c>
      <c r="E14" s="142">
        <v>840000</v>
      </c>
      <c r="F14" s="71">
        <f t="shared" si="0"/>
        <v>0</v>
      </c>
      <c r="G14" s="195"/>
      <c r="H14" s="195"/>
      <c r="I14" s="190" t="s">
        <v>126</v>
      </c>
      <c r="J14" s="71">
        <v>800000</v>
      </c>
      <c r="K14" s="71">
        <v>800000</v>
      </c>
      <c r="L14" s="212">
        <f t="shared" si="1"/>
        <v>0</v>
      </c>
    </row>
    <row r="15" spans="1:13" s="50" customFormat="1" ht="13.5" customHeight="1">
      <c r="A15" s="213" t="s">
        <v>105</v>
      </c>
      <c r="B15" s="194"/>
      <c r="C15" s="196"/>
      <c r="D15" s="142">
        <f>SUM(D16)</f>
        <v>118677000</v>
      </c>
      <c r="E15" s="142">
        <f>SUM(E16)</f>
        <v>21000000</v>
      </c>
      <c r="F15" s="71">
        <f t="shared" si="0"/>
        <v>-97677000</v>
      </c>
      <c r="G15" s="135"/>
      <c r="H15" s="293" t="s">
        <v>154</v>
      </c>
      <c r="I15" s="294"/>
      <c r="J15" s="71">
        <f>SUM(J16,J17,J18)</f>
        <v>9251000</v>
      </c>
      <c r="K15" s="71">
        <f>SUM(K16,K17,K18)</f>
        <v>9251000</v>
      </c>
      <c r="L15" s="212">
        <f t="shared" si="1"/>
        <v>0</v>
      </c>
    </row>
    <row r="16" spans="1:13" s="50" customFormat="1" ht="13.5" customHeight="1">
      <c r="A16" s="214"/>
      <c r="B16" s="314" t="s">
        <v>105</v>
      </c>
      <c r="C16" s="315"/>
      <c r="D16" s="142">
        <f>SUM(D17,D18)</f>
        <v>118677000</v>
      </c>
      <c r="E16" s="142">
        <f>SUM(E17,E18)</f>
        <v>21000000</v>
      </c>
      <c r="F16" s="71">
        <f t="shared" si="0"/>
        <v>-97677000</v>
      </c>
      <c r="G16" s="193"/>
      <c r="H16" s="197"/>
      <c r="I16" s="200" t="s">
        <v>7</v>
      </c>
      <c r="J16" s="71">
        <v>2651000</v>
      </c>
      <c r="K16" s="71">
        <v>2651000</v>
      </c>
      <c r="L16" s="212">
        <f t="shared" si="1"/>
        <v>0</v>
      </c>
    </row>
    <row r="17" spans="1:12" s="50" customFormat="1" ht="13.5" customHeight="1">
      <c r="A17" s="213"/>
      <c r="B17" s="145"/>
      <c r="C17" s="146" t="s">
        <v>124</v>
      </c>
      <c r="D17" s="142">
        <v>18149000</v>
      </c>
      <c r="E17" s="142">
        <v>200000</v>
      </c>
      <c r="F17" s="71">
        <f t="shared" si="0"/>
        <v>-17949000</v>
      </c>
      <c r="G17" s="193"/>
      <c r="H17" s="194"/>
      <c r="I17" s="200" t="s">
        <v>121</v>
      </c>
      <c r="J17" s="71">
        <v>1300000</v>
      </c>
      <c r="K17" s="71">
        <v>1300000</v>
      </c>
      <c r="L17" s="212">
        <f t="shared" si="1"/>
        <v>0</v>
      </c>
    </row>
    <row r="18" spans="1:12" ht="13.5" customHeight="1">
      <c r="A18" s="213"/>
      <c r="B18" s="145"/>
      <c r="C18" s="148" t="s">
        <v>123</v>
      </c>
      <c r="D18" s="142">
        <v>100528000</v>
      </c>
      <c r="E18" s="142">
        <v>20800000</v>
      </c>
      <c r="F18" s="71">
        <f t="shared" si="0"/>
        <v>-79728000</v>
      </c>
      <c r="G18" s="193"/>
      <c r="H18" s="194"/>
      <c r="I18" s="245" t="s">
        <v>175</v>
      </c>
      <c r="J18" s="71">
        <v>5300000</v>
      </c>
      <c r="K18" s="71">
        <v>5300000</v>
      </c>
      <c r="L18" s="212">
        <f t="shared" si="1"/>
        <v>0</v>
      </c>
    </row>
    <row r="19" spans="1:12" ht="13.5" customHeight="1">
      <c r="A19" s="213" t="s">
        <v>9</v>
      </c>
      <c r="B19" s="194"/>
      <c r="C19" s="196"/>
      <c r="D19" s="71">
        <f>SUM(D20)</f>
        <v>62738608</v>
      </c>
      <c r="E19" s="71">
        <f>SUM(E20)</f>
        <v>48500000</v>
      </c>
      <c r="F19" s="71">
        <f t="shared" si="0"/>
        <v>-14238608</v>
      </c>
      <c r="G19" s="193"/>
      <c r="H19" s="302" t="s">
        <v>159</v>
      </c>
      <c r="I19" s="300"/>
      <c r="J19" s="215">
        <f>SUM(J20:J24)</f>
        <v>25205000</v>
      </c>
      <c r="K19" s="215">
        <f>SUM(K20:K24)</f>
        <v>25205000</v>
      </c>
      <c r="L19" s="212">
        <f t="shared" si="1"/>
        <v>0</v>
      </c>
    </row>
    <row r="20" spans="1:12" s="1" customFormat="1" ht="13.5" customHeight="1">
      <c r="A20" s="216"/>
      <c r="B20" s="194" t="s">
        <v>9</v>
      </c>
      <c r="C20" s="194"/>
      <c r="D20" s="143">
        <f>SUM(D21)</f>
        <v>62738608</v>
      </c>
      <c r="E20" s="143">
        <f>SUM(E21)</f>
        <v>48500000</v>
      </c>
      <c r="F20" s="71">
        <f t="shared" si="0"/>
        <v>-14238608</v>
      </c>
      <c r="G20" s="194"/>
      <c r="H20" s="197"/>
      <c r="I20" s="200" t="s">
        <v>106</v>
      </c>
      <c r="J20" s="71">
        <v>4370000</v>
      </c>
      <c r="K20" s="71">
        <v>4370000</v>
      </c>
      <c r="L20" s="212">
        <f t="shared" si="1"/>
        <v>0</v>
      </c>
    </row>
    <row r="21" spans="1:12" s="1" customFormat="1" ht="13.5" customHeight="1">
      <c r="A21" s="213"/>
      <c r="B21" s="52"/>
      <c r="C21" s="101" t="s">
        <v>8</v>
      </c>
      <c r="D21" s="71">
        <v>62738608</v>
      </c>
      <c r="E21" s="71">
        <v>48500000</v>
      </c>
      <c r="F21" s="71">
        <f t="shared" si="0"/>
        <v>-14238608</v>
      </c>
      <c r="G21" s="194"/>
      <c r="H21" s="197"/>
      <c r="I21" s="200" t="s">
        <v>127</v>
      </c>
      <c r="J21" s="71">
        <v>11920000</v>
      </c>
      <c r="K21" s="71">
        <v>11920000</v>
      </c>
      <c r="L21" s="212">
        <f t="shared" si="1"/>
        <v>0</v>
      </c>
    </row>
    <row r="22" spans="1:12" s="1" customFormat="1" ht="13.5" customHeight="1">
      <c r="A22" s="213" t="s">
        <v>107</v>
      </c>
      <c r="B22" s="194"/>
      <c r="C22" s="194"/>
      <c r="D22" s="102">
        <f>SUM(D23)</f>
        <v>544000</v>
      </c>
      <c r="E22" s="102">
        <f>SUM(E23)</f>
        <v>544000</v>
      </c>
      <c r="F22" s="71">
        <f t="shared" si="0"/>
        <v>0</v>
      </c>
      <c r="G22" s="194"/>
      <c r="H22" s="197"/>
      <c r="I22" s="200" t="s">
        <v>128</v>
      </c>
      <c r="J22" s="71">
        <v>2114310</v>
      </c>
      <c r="K22" s="71">
        <v>2114310</v>
      </c>
      <c r="L22" s="212">
        <f t="shared" si="1"/>
        <v>0</v>
      </c>
    </row>
    <row r="23" spans="1:12" s="1" customFormat="1" ht="13.5" customHeight="1">
      <c r="A23" s="217"/>
      <c r="B23" s="291" t="s">
        <v>107</v>
      </c>
      <c r="C23" s="292"/>
      <c r="D23" s="71">
        <f>SUM(D24)</f>
        <v>544000</v>
      </c>
      <c r="E23" s="71">
        <f>SUM(E24)</f>
        <v>544000</v>
      </c>
      <c r="F23" s="71">
        <f t="shared" si="0"/>
        <v>0</v>
      </c>
      <c r="G23" s="194"/>
      <c r="H23" s="155"/>
      <c r="I23" s="149" t="s">
        <v>129</v>
      </c>
      <c r="J23" s="71">
        <v>5600690</v>
      </c>
      <c r="K23" s="71">
        <v>5600690</v>
      </c>
      <c r="L23" s="212">
        <f t="shared" si="1"/>
        <v>0</v>
      </c>
    </row>
    <row r="24" spans="1:12" s="1" customFormat="1" ht="13.5" customHeight="1">
      <c r="A24" s="213"/>
      <c r="B24" s="52"/>
      <c r="C24" s="52" t="s">
        <v>107</v>
      </c>
      <c r="D24" s="71">
        <v>544000</v>
      </c>
      <c r="E24" s="71">
        <v>544000</v>
      </c>
      <c r="F24" s="71">
        <f t="shared" si="0"/>
        <v>0</v>
      </c>
      <c r="G24" s="194"/>
      <c r="H24" s="194"/>
      <c r="I24" s="200" t="s">
        <v>130</v>
      </c>
      <c r="J24" s="71">
        <v>1200000</v>
      </c>
      <c r="K24" s="71">
        <v>1200000</v>
      </c>
      <c r="L24" s="212">
        <f t="shared" si="1"/>
        <v>0</v>
      </c>
    </row>
    <row r="25" spans="1:12" s="1" customFormat="1" ht="13.5" customHeight="1">
      <c r="A25" s="213" t="s">
        <v>44</v>
      </c>
      <c r="B25" s="194"/>
      <c r="C25" s="194"/>
      <c r="D25" s="71">
        <f>SUM(D26)</f>
        <v>1124404</v>
      </c>
      <c r="E25" s="71">
        <f>SUM(E26)</f>
        <v>1000000</v>
      </c>
      <c r="F25" s="71">
        <f t="shared" si="0"/>
        <v>-124404</v>
      </c>
      <c r="G25" s="298" t="s">
        <v>171</v>
      </c>
      <c r="H25" s="299"/>
      <c r="I25" s="299"/>
      <c r="J25" s="71">
        <f>SUM(J26)</f>
        <v>393960</v>
      </c>
      <c r="K25" s="71">
        <f>SUM(K26)</f>
        <v>279000</v>
      </c>
      <c r="L25" s="212">
        <f t="shared" si="1"/>
        <v>-114960</v>
      </c>
    </row>
    <row r="26" spans="1:12" s="1" customFormat="1" ht="13.5" customHeight="1">
      <c r="A26" s="218"/>
      <c r="B26" s="316" t="s">
        <v>44</v>
      </c>
      <c r="C26" s="317"/>
      <c r="D26" s="71">
        <f>SUM(D27)</f>
        <v>1124404</v>
      </c>
      <c r="E26" s="71">
        <f>SUM(E27)</f>
        <v>1000000</v>
      </c>
      <c r="F26" s="71">
        <f t="shared" si="0"/>
        <v>-124404</v>
      </c>
      <c r="G26" s="197"/>
      <c r="H26" s="300" t="s">
        <v>125</v>
      </c>
      <c r="I26" s="301"/>
      <c r="J26" s="71">
        <f>SUM(J27)</f>
        <v>393960</v>
      </c>
      <c r="K26" s="71">
        <f>SUM(K27)</f>
        <v>279000</v>
      </c>
      <c r="L26" s="212">
        <f t="shared" si="1"/>
        <v>-114960</v>
      </c>
    </row>
    <row r="27" spans="1:12" s="1" customFormat="1" ht="13.5" customHeight="1">
      <c r="A27" s="219"/>
      <c r="B27" s="191"/>
      <c r="C27" s="191" t="s">
        <v>44</v>
      </c>
      <c r="D27" s="71">
        <v>1124404</v>
      </c>
      <c r="E27" s="71">
        <v>1000000</v>
      </c>
      <c r="F27" s="71">
        <f t="shared" si="0"/>
        <v>-124404</v>
      </c>
      <c r="G27" s="197"/>
      <c r="H27" s="135"/>
      <c r="I27" s="198" t="s">
        <v>125</v>
      </c>
      <c r="J27" s="71">
        <v>393960</v>
      </c>
      <c r="K27" s="71">
        <v>279000</v>
      </c>
      <c r="L27" s="212">
        <f t="shared" si="1"/>
        <v>-114960</v>
      </c>
    </row>
    <row r="28" spans="1:12" ht="13.5" customHeight="1">
      <c r="A28" s="213"/>
      <c r="B28" s="194"/>
      <c r="C28" s="200"/>
      <c r="D28" s="57"/>
      <c r="E28" s="57"/>
      <c r="F28" s="57"/>
      <c r="G28" s="295" t="s">
        <v>172</v>
      </c>
      <c r="H28" s="296"/>
      <c r="I28" s="296"/>
      <c r="J28" s="71">
        <f>SUM(J29)</f>
        <v>681900</v>
      </c>
      <c r="K28" s="71">
        <f>SUM(K29)</f>
        <v>681900</v>
      </c>
      <c r="L28" s="212">
        <f t="shared" si="1"/>
        <v>0</v>
      </c>
    </row>
    <row r="29" spans="1:12" ht="13.5" customHeight="1">
      <c r="A29" s="213"/>
      <c r="B29" s="194"/>
      <c r="C29" s="200"/>
      <c r="D29" s="57"/>
      <c r="E29" s="57"/>
      <c r="F29" s="57"/>
      <c r="G29" s="194"/>
      <c r="H29" s="302" t="s">
        <v>160</v>
      </c>
      <c r="I29" s="301"/>
      <c r="J29" s="71">
        <f>SUM(J30)</f>
        <v>681900</v>
      </c>
      <c r="K29" s="71">
        <f>SUM(K30)</f>
        <v>681900</v>
      </c>
      <c r="L29" s="212">
        <f t="shared" si="1"/>
        <v>0</v>
      </c>
    </row>
    <row r="30" spans="1:12" ht="13.5" customHeight="1">
      <c r="A30" s="213"/>
      <c r="B30" s="52"/>
      <c r="C30" s="200"/>
      <c r="D30" s="52"/>
      <c r="E30" s="52"/>
      <c r="F30" s="52"/>
      <c r="G30" s="194"/>
      <c r="H30" s="194"/>
      <c r="I30" s="200" t="s">
        <v>108</v>
      </c>
      <c r="J30" s="71">
        <v>681900</v>
      </c>
      <c r="K30" s="71">
        <v>681900</v>
      </c>
      <c r="L30" s="212">
        <f t="shared" si="1"/>
        <v>0</v>
      </c>
    </row>
    <row r="31" spans="1:12" ht="13.5" customHeight="1">
      <c r="A31" s="213"/>
      <c r="B31" s="52"/>
      <c r="C31" s="200"/>
      <c r="D31" s="52"/>
      <c r="E31" s="52"/>
      <c r="F31" s="52"/>
      <c r="G31" s="295" t="s">
        <v>173</v>
      </c>
      <c r="H31" s="295"/>
      <c r="I31" s="295"/>
      <c r="J31" s="71">
        <f>SUM(J32,J36,J38)</f>
        <v>173731302</v>
      </c>
      <c r="K31" s="71">
        <f>SUM(K32,K36,K38)</f>
        <v>142353100</v>
      </c>
      <c r="L31" s="212">
        <f t="shared" si="1"/>
        <v>-31378202</v>
      </c>
    </row>
    <row r="32" spans="1:12" ht="13.5" customHeight="1">
      <c r="A32" s="220"/>
      <c r="B32" s="192"/>
      <c r="C32" s="200"/>
      <c r="D32" s="52"/>
      <c r="E32" s="52"/>
      <c r="F32" s="52"/>
      <c r="G32" s="52"/>
      <c r="H32" s="290" t="s">
        <v>78</v>
      </c>
      <c r="I32" s="290"/>
      <c r="J32" s="71">
        <f>SUM(J33:J35)</f>
        <v>78289947</v>
      </c>
      <c r="K32" s="71">
        <f>SUM(K33:K35)</f>
        <v>46939100</v>
      </c>
      <c r="L32" s="212">
        <f t="shared" si="1"/>
        <v>-31350847</v>
      </c>
    </row>
    <row r="33" spans="1:12" ht="13.5" customHeight="1">
      <c r="A33" s="213"/>
      <c r="B33" s="52"/>
      <c r="C33" s="200"/>
      <c r="D33" s="52"/>
      <c r="E33" s="52"/>
      <c r="F33" s="52"/>
      <c r="G33" s="194"/>
      <c r="H33" s="194"/>
      <c r="I33" s="200" t="s">
        <v>109</v>
      </c>
      <c r="J33" s="71">
        <v>44016947</v>
      </c>
      <c r="K33" s="71">
        <v>26529100</v>
      </c>
      <c r="L33" s="212">
        <f t="shared" si="1"/>
        <v>-17487847</v>
      </c>
    </row>
    <row r="34" spans="1:12" ht="13.5" customHeight="1">
      <c r="A34" s="213"/>
      <c r="B34" s="52"/>
      <c r="C34" s="200"/>
      <c r="D34" s="52"/>
      <c r="E34" s="52"/>
      <c r="F34" s="52"/>
      <c r="G34" s="194"/>
      <c r="H34" s="194"/>
      <c r="I34" s="200" t="s">
        <v>110</v>
      </c>
      <c r="J34" s="71">
        <v>26390100</v>
      </c>
      <c r="K34" s="71">
        <v>17867850</v>
      </c>
      <c r="L34" s="212">
        <f t="shared" si="1"/>
        <v>-8522250</v>
      </c>
    </row>
    <row r="35" spans="1:12" ht="13.5" customHeight="1">
      <c r="A35" s="220"/>
      <c r="B35" s="192"/>
      <c r="C35" s="200"/>
      <c r="D35" s="52"/>
      <c r="E35" s="52"/>
      <c r="F35" s="52"/>
      <c r="G35" s="194"/>
      <c r="H35" s="194"/>
      <c r="I35" s="200" t="s">
        <v>111</v>
      </c>
      <c r="J35" s="71">
        <v>7882900</v>
      </c>
      <c r="K35" s="71">
        <v>2542150</v>
      </c>
      <c r="L35" s="212">
        <f t="shared" si="1"/>
        <v>-5340750</v>
      </c>
    </row>
    <row r="36" spans="1:12" ht="13.5" customHeight="1">
      <c r="A36" s="213"/>
      <c r="B36" s="52"/>
      <c r="C36" s="200"/>
      <c r="D36" s="52"/>
      <c r="E36" s="52"/>
      <c r="F36" s="52"/>
      <c r="G36" s="194"/>
      <c r="H36" s="290" t="s">
        <v>79</v>
      </c>
      <c r="I36" s="290"/>
      <c r="J36" s="71">
        <f>SUM(J37)</f>
        <v>1000000</v>
      </c>
      <c r="K36" s="71">
        <f>SUM(K37)</f>
        <v>1000000</v>
      </c>
      <c r="L36" s="212">
        <f t="shared" si="1"/>
        <v>0</v>
      </c>
    </row>
    <row r="37" spans="1:12" ht="13.5" customHeight="1">
      <c r="A37" s="220"/>
      <c r="B37" s="192"/>
      <c r="C37" s="200"/>
      <c r="D37" s="52"/>
      <c r="E37" s="52"/>
      <c r="F37" s="52"/>
      <c r="G37" s="194"/>
      <c r="H37" s="194"/>
      <c r="I37" s="200" t="s">
        <v>112</v>
      </c>
      <c r="J37" s="71">
        <v>1000000</v>
      </c>
      <c r="K37" s="71">
        <v>1000000</v>
      </c>
      <c r="L37" s="212">
        <f t="shared" si="1"/>
        <v>0</v>
      </c>
    </row>
    <row r="38" spans="1:12" ht="13.5" customHeight="1">
      <c r="A38" s="221"/>
      <c r="B38" s="31"/>
      <c r="C38" s="31"/>
      <c r="D38" s="31"/>
      <c r="E38" s="31"/>
      <c r="F38" s="31"/>
      <c r="G38" s="194"/>
      <c r="H38" s="290" t="s">
        <v>113</v>
      </c>
      <c r="I38" s="290"/>
      <c r="J38" s="71">
        <f>SUM(J39:J43)</f>
        <v>94441355</v>
      </c>
      <c r="K38" s="71">
        <f>SUM(K39:K43)</f>
        <v>94414000</v>
      </c>
      <c r="L38" s="212">
        <f t="shared" si="1"/>
        <v>-27355</v>
      </c>
    </row>
    <row r="39" spans="1:12" ht="13.5" customHeight="1">
      <c r="A39" s="222"/>
      <c r="B39" s="91"/>
      <c r="C39" s="92"/>
      <c r="D39" s="92"/>
      <c r="E39" s="92"/>
      <c r="F39" s="92"/>
      <c r="G39" s="194"/>
      <c r="H39" s="194"/>
      <c r="I39" s="200" t="s">
        <v>114</v>
      </c>
      <c r="J39" s="142">
        <v>80800000</v>
      </c>
      <c r="K39" s="142">
        <v>80800000</v>
      </c>
      <c r="L39" s="212">
        <f t="shared" si="1"/>
        <v>0</v>
      </c>
    </row>
    <row r="40" spans="1:12" ht="13.5" customHeight="1">
      <c r="A40" s="222"/>
      <c r="B40" s="91"/>
      <c r="C40" s="92"/>
      <c r="D40" s="92"/>
      <c r="E40" s="92"/>
      <c r="F40" s="92"/>
      <c r="G40" s="194"/>
      <c r="H40" s="194"/>
      <c r="I40" s="200" t="s">
        <v>115</v>
      </c>
      <c r="J40" s="142">
        <v>571355</v>
      </c>
      <c r="K40" s="142">
        <v>544000</v>
      </c>
      <c r="L40" s="212">
        <f t="shared" si="1"/>
        <v>-27355</v>
      </c>
    </row>
    <row r="41" spans="1:12" ht="13.5" customHeight="1">
      <c r="A41" s="223"/>
      <c r="B41" s="93"/>
      <c r="C41" s="92"/>
      <c r="D41" s="92"/>
      <c r="E41" s="94"/>
      <c r="F41" s="94"/>
      <c r="G41" s="194"/>
      <c r="H41" s="194"/>
      <c r="I41" s="200" t="s">
        <v>116</v>
      </c>
      <c r="J41" s="71">
        <v>6600000</v>
      </c>
      <c r="K41" s="71">
        <v>6600000</v>
      </c>
      <c r="L41" s="212">
        <f t="shared" si="1"/>
        <v>0</v>
      </c>
    </row>
    <row r="42" spans="1:12" ht="13.5" customHeight="1">
      <c r="A42" s="223"/>
      <c r="B42" s="95"/>
      <c r="C42" s="92"/>
      <c r="D42" s="92"/>
      <c r="E42" s="92"/>
      <c r="F42" s="92"/>
      <c r="G42" s="194"/>
      <c r="H42" s="194"/>
      <c r="I42" s="96" t="s">
        <v>117</v>
      </c>
      <c r="J42" s="71">
        <v>400000</v>
      </c>
      <c r="K42" s="71">
        <v>400000</v>
      </c>
      <c r="L42" s="212">
        <f t="shared" si="1"/>
        <v>0</v>
      </c>
    </row>
    <row r="43" spans="1:12" ht="13.5" customHeight="1">
      <c r="A43" s="224"/>
      <c r="B43" s="97"/>
      <c r="C43" s="97"/>
      <c r="D43" s="98"/>
      <c r="E43" s="98"/>
      <c r="F43" s="98"/>
      <c r="G43" s="194"/>
      <c r="H43" s="194"/>
      <c r="I43" s="200" t="s">
        <v>118</v>
      </c>
      <c r="J43" s="71">
        <v>6070000</v>
      </c>
      <c r="K43" s="71">
        <v>6070000</v>
      </c>
      <c r="L43" s="212">
        <f t="shared" si="1"/>
        <v>0</v>
      </c>
    </row>
    <row r="44" spans="1:12" ht="13.5" customHeight="1">
      <c r="A44" s="224"/>
      <c r="B44" s="97"/>
      <c r="C44" s="97"/>
      <c r="D44" s="98"/>
      <c r="E44" s="98"/>
      <c r="F44" s="98"/>
      <c r="G44" s="295" t="s">
        <v>21</v>
      </c>
      <c r="H44" s="295"/>
      <c r="I44" s="295"/>
      <c r="J44" s="63">
        <f>SUM(J45)</f>
        <v>10552311</v>
      </c>
      <c r="K44" s="63">
        <f>SUM(K45)</f>
        <v>6000000</v>
      </c>
      <c r="L44" s="212">
        <f>K44-J44</f>
        <v>-4552311</v>
      </c>
    </row>
    <row r="45" spans="1:12" ht="13.5" customHeight="1">
      <c r="A45" s="224"/>
      <c r="B45" s="97"/>
      <c r="C45" s="97"/>
      <c r="D45" s="98"/>
      <c r="E45" s="98"/>
      <c r="F45" s="98"/>
      <c r="G45" s="52"/>
      <c r="H45" s="290" t="s">
        <v>21</v>
      </c>
      <c r="I45" s="290"/>
      <c r="J45" s="63">
        <f>SUM(J46)</f>
        <v>10552311</v>
      </c>
      <c r="K45" s="63">
        <f>SUM(K46)</f>
        <v>6000000</v>
      </c>
      <c r="L45" s="212">
        <f>K45-J45</f>
        <v>-4552311</v>
      </c>
    </row>
    <row r="46" spans="1:12" ht="13.5" customHeight="1">
      <c r="A46" s="224"/>
      <c r="B46" s="97"/>
      <c r="C46" s="97"/>
      <c r="D46" s="98"/>
      <c r="E46" s="98"/>
      <c r="F46" s="98"/>
      <c r="G46" s="52"/>
      <c r="H46" s="52"/>
      <c r="I46" s="52" t="s">
        <v>21</v>
      </c>
      <c r="J46" s="63">
        <v>10552311</v>
      </c>
      <c r="K46" s="63">
        <v>6000000</v>
      </c>
      <c r="L46" s="212">
        <f>K46-J46</f>
        <v>-4552311</v>
      </c>
    </row>
    <row r="47" spans="1:12" ht="13.5" customHeight="1">
      <c r="A47" s="224"/>
      <c r="B47" s="97"/>
      <c r="C47" s="97"/>
      <c r="D47" s="98"/>
      <c r="E47" s="98"/>
      <c r="F47" s="98"/>
      <c r="G47" s="297" t="s">
        <v>174</v>
      </c>
      <c r="H47" s="297"/>
      <c r="I47" s="297"/>
      <c r="J47" s="143">
        <f>SUM(J48,J50,J52,J54,J56,J58,J60,J62,J64,J66,J68,J70)</f>
        <v>252584539</v>
      </c>
      <c r="K47" s="143">
        <f>SUM(K48,K50,K52,K54,K56,K58,K60,K62,K64,K66,K68,K70)</f>
        <v>125662000</v>
      </c>
      <c r="L47" s="233">
        <f t="shared" si="1"/>
        <v>-126922539</v>
      </c>
    </row>
    <row r="48" spans="1:12" ht="13.5" customHeight="1">
      <c r="A48" s="220"/>
      <c r="B48" s="192"/>
      <c r="C48" s="200"/>
      <c r="D48" s="52"/>
      <c r="E48" s="52"/>
      <c r="F48" s="52"/>
      <c r="G48" s="194"/>
      <c r="H48" s="290" t="s">
        <v>161</v>
      </c>
      <c r="I48" s="290"/>
      <c r="J48" s="71">
        <f>SUM(J49)</f>
        <v>31000000</v>
      </c>
      <c r="K48" s="71">
        <f>SUM(K49)</f>
        <v>31000000</v>
      </c>
      <c r="L48" s="212">
        <f t="shared" si="1"/>
        <v>0</v>
      </c>
    </row>
    <row r="49" spans="1:12" ht="13.5" customHeight="1">
      <c r="A49" s="220"/>
      <c r="B49" s="192"/>
      <c r="C49" s="200"/>
      <c r="D49" s="52"/>
      <c r="E49" s="52"/>
      <c r="F49" s="52"/>
      <c r="G49" s="194"/>
      <c r="H49" s="99"/>
      <c r="I49" s="99" t="s">
        <v>161</v>
      </c>
      <c r="J49" s="71">
        <v>31000000</v>
      </c>
      <c r="K49" s="71">
        <v>31000000</v>
      </c>
      <c r="L49" s="212">
        <f t="shared" si="1"/>
        <v>0</v>
      </c>
    </row>
    <row r="50" spans="1:12" ht="13.5" customHeight="1">
      <c r="A50" s="220"/>
      <c r="B50" s="192"/>
      <c r="C50" s="200"/>
      <c r="D50" s="52"/>
      <c r="E50" s="52"/>
      <c r="F50" s="52"/>
      <c r="G50" s="194"/>
      <c r="H50" s="290" t="s">
        <v>162</v>
      </c>
      <c r="I50" s="290"/>
      <c r="J50" s="71">
        <f>SUM(J51)</f>
        <v>22162000</v>
      </c>
      <c r="K50" s="71">
        <f>SUM(K51)</f>
        <v>22162000</v>
      </c>
      <c r="L50" s="212">
        <f t="shared" si="1"/>
        <v>0</v>
      </c>
    </row>
    <row r="51" spans="1:12" s="50" customFormat="1" ht="13.5" customHeight="1">
      <c r="A51" s="220"/>
      <c r="B51" s="192"/>
      <c r="C51" s="200"/>
      <c r="D51" s="52"/>
      <c r="E51" s="52"/>
      <c r="F51" s="52"/>
      <c r="G51" s="99"/>
      <c r="H51" s="99"/>
      <c r="I51" s="99" t="s">
        <v>162</v>
      </c>
      <c r="J51" s="63">
        <v>22162000</v>
      </c>
      <c r="K51" s="63">
        <v>22162000</v>
      </c>
      <c r="L51" s="212">
        <f t="shared" si="1"/>
        <v>0</v>
      </c>
    </row>
    <row r="52" spans="1:12" ht="13.5" customHeight="1">
      <c r="A52" s="220"/>
      <c r="B52" s="192"/>
      <c r="C52" s="200"/>
      <c r="D52" s="52"/>
      <c r="E52" s="52"/>
      <c r="F52" s="52"/>
      <c r="G52" s="194"/>
      <c r="H52" s="290" t="s">
        <v>163</v>
      </c>
      <c r="I52" s="290"/>
      <c r="J52" s="63">
        <f>SUM(J53)</f>
        <v>20000000</v>
      </c>
      <c r="K52" s="63">
        <f>SUM(K53)</f>
        <v>0</v>
      </c>
      <c r="L52" s="212">
        <f t="shared" si="1"/>
        <v>-20000000</v>
      </c>
    </row>
    <row r="53" spans="1:12" s="1" customFormat="1" ht="13.5" customHeight="1">
      <c r="A53" s="220"/>
      <c r="B53" s="192"/>
      <c r="C53" s="200"/>
      <c r="D53" s="52"/>
      <c r="E53" s="52"/>
      <c r="F53" s="52"/>
      <c r="G53" s="194"/>
      <c r="H53" s="194"/>
      <c r="I53" s="237" t="s">
        <v>163</v>
      </c>
      <c r="J53" s="63">
        <v>20000000</v>
      </c>
      <c r="K53" s="63">
        <v>0</v>
      </c>
      <c r="L53" s="212">
        <f t="shared" si="1"/>
        <v>-20000000</v>
      </c>
    </row>
    <row r="54" spans="1:12" ht="14.1" customHeight="1">
      <c r="A54" s="220"/>
      <c r="B54" s="192"/>
      <c r="C54" s="200"/>
      <c r="D54" s="52"/>
      <c r="E54" s="52"/>
      <c r="F54" s="52"/>
      <c r="G54" s="52"/>
      <c r="H54" s="290" t="s">
        <v>164</v>
      </c>
      <c r="I54" s="290"/>
      <c r="J54" s="63">
        <f>SUM(J55)</f>
        <v>8536320</v>
      </c>
      <c r="K54" s="63">
        <f>SUM(K55)</f>
        <v>0</v>
      </c>
      <c r="L54" s="212">
        <f t="shared" si="1"/>
        <v>-8536320</v>
      </c>
    </row>
    <row r="55" spans="1:12" ht="14.1" customHeight="1">
      <c r="A55" s="220"/>
      <c r="B55" s="192"/>
      <c r="C55" s="200"/>
      <c r="D55" s="52"/>
      <c r="E55" s="52"/>
      <c r="F55" s="52"/>
      <c r="G55" s="52"/>
      <c r="H55" s="52"/>
      <c r="I55" s="52" t="s">
        <v>164</v>
      </c>
      <c r="J55" s="63">
        <v>8536320</v>
      </c>
      <c r="K55" s="63">
        <v>0</v>
      </c>
      <c r="L55" s="212">
        <f t="shared" si="1"/>
        <v>-8536320</v>
      </c>
    </row>
    <row r="56" spans="1:12">
      <c r="A56" s="220"/>
      <c r="B56" s="192"/>
      <c r="C56" s="200"/>
      <c r="D56" s="52"/>
      <c r="E56" s="52"/>
      <c r="F56" s="52"/>
      <c r="G56" s="52"/>
      <c r="H56" s="290" t="s">
        <v>165</v>
      </c>
      <c r="I56" s="290"/>
      <c r="J56" s="63">
        <f>SUM(J57)</f>
        <v>16958219</v>
      </c>
      <c r="K56" s="63">
        <f>SUM(K57)</f>
        <v>0</v>
      </c>
      <c r="L56" s="212">
        <f t="shared" si="1"/>
        <v>-16958219</v>
      </c>
    </row>
    <row r="57" spans="1:12">
      <c r="A57" s="220"/>
      <c r="B57" s="192"/>
      <c r="C57" s="200"/>
      <c r="D57" s="52"/>
      <c r="E57" s="52"/>
      <c r="F57" s="52"/>
      <c r="G57" s="52"/>
      <c r="H57" s="52"/>
      <c r="I57" s="52" t="s">
        <v>165</v>
      </c>
      <c r="J57" s="63">
        <v>16958219</v>
      </c>
      <c r="K57" s="63">
        <v>0</v>
      </c>
      <c r="L57" s="212">
        <f t="shared" si="1"/>
        <v>-16958219</v>
      </c>
    </row>
    <row r="58" spans="1:12">
      <c r="A58" s="220"/>
      <c r="B58" s="192"/>
      <c r="C58" s="200"/>
      <c r="D58" s="52"/>
      <c r="E58" s="52"/>
      <c r="F58" s="52"/>
      <c r="G58" s="52"/>
      <c r="H58" s="291" t="s">
        <v>166</v>
      </c>
      <c r="I58" s="292"/>
      <c r="J58" s="63">
        <f>SUM(J59)</f>
        <v>50000000</v>
      </c>
      <c r="K58" s="63">
        <f>SUM(K59)</f>
        <v>50000000</v>
      </c>
      <c r="L58" s="212">
        <f t="shared" si="1"/>
        <v>0</v>
      </c>
    </row>
    <row r="59" spans="1:12">
      <c r="A59" s="220"/>
      <c r="B59" s="192"/>
      <c r="C59" s="200"/>
      <c r="D59" s="52"/>
      <c r="E59" s="52"/>
      <c r="F59" s="52"/>
      <c r="G59" s="52"/>
      <c r="H59" s="52"/>
      <c r="I59" s="234" t="s">
        <v>166</v>
      </c>
      <c r="J59" s="63">
        <v>50000000</v>
      </c>
      <c r="K59" s="63">
        <v>50000000</v>
      </c>
      <c r="L59" s="212">
        <f t="shared" si="1"/>
        <v>0</v>
      </c>
    </row>
    <row r="60" spans="1:12" ht="13.5" customHeight="1">
      <c r="A60" s="220"/>
      <c r="B60" s="192"/>
      <c r="C60" s="200"/>
      <c r="D60" s="52"/>
      <c r="E60" s="52"/>
      <c r="F60" s="52"/>
      <c r="G60" s="52"/>
      <c r="H60" s="286" t="s">
        <v>131</v>
      </c>
      <c r="I60" s="287"/>
      <c r="J60" s="63">
        <f>SUM(J61)</f>
        <v>8928000</v>
      </c>
      <c r="K60" s="63">
        <f>SUM(K61)</f>
        <v>0</v>
      </c>
      <c r="L60" s="212">
        <f t="shared" si="1"/>
        <v>-8928000</v>
      </c>
    </row>
    <row r="61" spans="1:12">
      <c r="A61" s="220"/>
      <c r="B61" s="192"/>
      <c r="C61" s="200"/>
      <c r="D61" s="52"/>
      <c r="E61" s="52"/>
      <c r="F61" s="52"/>
      <c r="G61" s="52"/>
      <c r="H61" s="52"/>
      <c r="I61" s="238" t="s">
        <v>131</v>
      </c>
      <c r="J61" s="63">
        <v>8928000</v>
      </c>
      <c r="K61" s="63">
        <v>0</v>
      </c>
      <c r="L61" s="212">
        <f t="shared" si="1"/>
        <v>-8928000</v>
      </c>
    </row>
    <row r="62" spans="1:12" ht="13.5" customHeight="1">
      <c r="A62" s="220"/>
      <c r="B62" s="192"/>
      <c r="C62" s="200"/>
      <c r="D62" s="52"/>
      <c r="E62" s="52"/>
      <c r="F62" s="52"/>
      <c r="G62" s="52"/>
      <c r="H62" s="286" t="s">
        <v>132</v>
      </c>
      <c r="I62" s="287"/>
      <c r="J62" s="63">
        <f>SUM(J63)</f>
        <v>30000000</v>
      </c>
      <c r="K62" s="63">
        <f>SUM(K63)</f>
        <v>22500000</v>
      </c>
      <c r="L62" s="212">
        <f t="shared" si="1"/>
        <v>-7500000</v>
      </c>
    </row>
    <row r="63" spans="1:12">
      <c r="A63" s="220"/>
      <c r="B63" s="192"/>
      <c r="C63" s="200"/>
      <c r="D63" s="52"/>
      <c r="E63" s="52"/>
      <c r="F63" s="52"/>
      <c r="G63" s="52"/>
      <c r="H63" s="52"/>
      <c r="I63" s="238" t="s">
        <v>132</v>
      </c>
      <c r="J63" s="63">
        <v>30000000</v>
      </c>
      <c r="K63" s="63">
        <v>22500000</v>
      </c>
      <c r="L63" s="212">
        <f t="shared" si="1"/>
        <v>-7500000</v>
      </c>
    </row>
    <row r="64" spans="1:12" ht="13.5" customHeight="1">
      <c r="A64" s="220"/>
      <c r="B64" s="192"/>
      <c r="C64" s="200"/>
      <c r="D64" s="52"/>
      <c r="E64" s="52"/>
      <c r="F64" s="52"/>
      <c r="G64" s="52"/>
      <c r="H64" s="288" t="s">
        <v>167</v>
      </c>
      <c r="I64" s="289"/>
      <c r="J64" s="63">
        <f>SUM(J65)</f>
        <v>2000000</v>
      </c>
      <c r="K64" s="63">
        <f>SUM(K65)</f>
        <v>0</v>
      </c>
      <c r="L64" s="212">
        <f t="shared" si="1"/>
        <v>-2000000</v>
      </c>
    </row>
    <row r="65" spans="1:12">
      <c r="A65" s="220"/>
      <c r="B65" s="192"/>
      <c r="C65" s="200"/>
      <c r="D65" s="52"/>
      <c r="E65" s="52"/>
      <c r="F65" s="52"/>
      <c r="G65" s="52"/>
      <c r="H65" s="52"/>
      <c r="I65" s="238" t="s">
        <v>167</v>
      </c>
      <c r="J65" s="63">
        <v>2000000</v>
      </c>
      <c r="K65" s="63">
        <v>0</v>
      </c>
      <c r="L65" s="212">
        <f t="shared" si="1"/>
        <v>-2000000</v>
      </c>
    </row>
    <row r="66" spans="1:12" ht="13.5" customHeight="1">
      <c r="A66" s="220"/>
      <c r="B66" s="192"/>
      <c r="C66" s="200"/>
      <c r="D66" s="52"/>
      <c r="E66" s="52"/>
      <c r="F66" s="52"/>
      <c r="G66" s="52"/>
      <c r="H66" s="286" t="s">
        <v>168</v>
      </c>
      <c r="I66" s="287"/>
      <c r="J66" s="102">
        <f>SUM(J67)</f>
        <v>20000000</v>
      </c>
      <c r="K66" s="102">
        <f>SUM(K67)</f>
        <v>0</v>
      </c>
      <c r="L66" s="212">
        <f t="shared" si="1"/>
        <v>-20000000</v>
      </c>
    </row>
    <row r="67" spans="1:12" ht="13.5" customHeight="1">
      <c r="A67" s="220"/>
      <c r="B67" s="192"/>
      <c r="C67" s="200"/>
      <c r="D67" s="52"/>
      <c r="E67" s="52"/>
      <c r="F67" s="52"/>
      <c r="G67" s="52"/>
      <c r="H67" s="199"/>
      <c r="I67" s="238" t="s">
        <v>133</v>
      </c>
      <c r="J67" s="63">
        <v>20000000</v>
      </c>
      <c r="K67" s="63">
        <v>0</v>
      </c>
      <c r="L67" s="212">
        <f t="shared" si="1"/>
        <v>-20000000</v>
      </c>
    </row>
    <row r="68" spans="1:12" ht="13.5" customHeight="1">
      <c r="A68" s="220"/>
      <c r="B68" s="192"/>
      <c r="C68" s="200"/>
      <c r="D68" s="52"/>
      <c r="E68" s="52"/>
      <c r="F68" s="52"/>
      <c r="G68" s="52"/>
      <c r="H68" s="286" t="s">
        <v>169</v>
      </c>
      <c r="I68" s="287"/>
      <c r="J68" s="102">
        <f>SUM(J69)</f>
        <v>40000000</v>
      </c>
      <c r="K68" s="102">
        <f>SUM(K69)</f>
        <v>0</v>
      </c>
      <c r="L68" s="212">
        <f t="shared" si="1"/>
        <v>-40000000</v>
      </c>
    </row>
    <row r="69" spans="1:12" ht="13.5" customHeight="1">
      <c r="A69" s="220"/>
      <c r="B69" s="192"/>
      <c r="C69" s="200"/>
      <c r="D69" s="52"/>
      <c r="E69" s="52"/>
      <c r="F69" s="52"/>
      <c r="G69" s="52"/>
      <c r="H69" s="199"/>
      <c r="I69" s="137" t="s">
        <v>169</v>
      </c>
      <c r="J69" s="102">
        <v>40000000</v>
      </c>
      <c r="K69" s="102">
        <v>0</v>
      </c>
      <c r="L69" s="212">
        <f t="shared" si="1"/>
        <v>-40000000</v>
      </c>
    </row>
    <row r="70" spans="1:12" ht="13.5" customHeight="1">
      <c r="A70" s="235"/>
      <c r="B70" s="236"/>
      <c r="C70" s="239"/>
      <c r="D70" s="52"/>
      <c r="E70" s="52"/>
      <c r="F70" s="52"/>
      <c r="G70" s="52"/>
      <c r="H70" s="286" t="s">
        <v>170</v>
      </c>
      <c r="I70" s="287"/>
      <c r="J70" s="102">
        <f>SUM(J71)</f>
        <v>3000000</v>
      </c>
      <c r="K70" s="102">
        <f>SUM(K71)</f>
        <v>0</v>
      </c>
      <c r="L70" s="212">
        <f t="shared" si="1"/>
        <v>-3000000</v>
      </c>
    </row>
    <row r="71" spans="1:12" ht="13.5" customHeight="1" thickBot="1">
      <c r="A71" s="225"/>
      <c r="B71" s="226"/>
      <c r="C71" s="227"/>
      <c r="D71" s="228"/>
      <c r="E71" s="228"/>
      <c r="F71" s="228"/>
      <c r="G71" s="228"/>
      <c r="H71" s="229"/>
      <c r="I71" s="230" t="s">
        <v>170</v>
      </c>
      <c r="J71" s="231">
        <v>3000000</v>
      </c>
      <c r="K71" s="231">
        <v>0</v>
      </c>
      <c r="L71" s="232">
        <f t="shared" si="1"/>
        <v>-3000000</v>
      </c>
    </row>
    <row r="72" spans="1:12">
      <c r="J72" s="100"/>
      <c r="K72" s="100"/>
      <c r="L72" s="100"/>
    </row>
    <row r="73" spans="1:12">
      <c r="J73" s="100"/>
      <c r="K73" s="100"/>
      <c r="L73" s="100"/>
    </row>
    <row r="74" spans="1:12">
      <c r="J74" s="100"/>
      <c r="K74" s="100"/>
      <c r="L74" s="100"/>
    </row>
    <row r="75" spans="1:12">
      <c r="J75" s="100"/>
      <c r="K75" s="100"/>
      <c r="L75" s="100"/>
    </row>
    <row r="76" spans="1:12">
      <c r="J76" s="100"/>
      <c r="K76" s="100"/>
      <c r="L76" s="100"/>
    </row>
    <row r="77" spans="1:12">
      <c r="J77" s="100"/>
      <c r="K77" s="100"/>
      <c r="L77" s="100"/>
    </row>
    <row r="78" spans="1:12">
      <c r="J78" s="100"/>
      <c r="K78" s="100"/>
      <c r="L78" s="100"/>
    </row>
    <row r="79" spans="1:12">
      <c r="J79" s="100"/>
      <c r="K79" s="100"/>
      <c r="L79" s="100"/>
    </row>
    <row r="80" spans="1:12">
      <c r="J80" s="100"/>
      <c r="K80" s="100"/>
      <c r="L80" s="100"/>
    </row>
    <row r="81" spans="10:12">
      <c r="J81" s="100"/>
      <c r="K81" s="100"/>
      <c r="L81" s="100"/>
    </row>
    <row r="82" spans="10:12">
      <c r="J82" s="100"/>
      <c r="K82" s="100"/>
      <c r="L82" s="100"/>
    </row>
  </sheetData>
  <mergeCells count="35">
    <mergeCell ref="B16:C16"/>
    <mergeCell ref="B23:C23"/>
    <mergeCell ref="B26:C26"/>
    <mergeCell ref="A3:D3"/>
    <mergeCell ref="A11:C11"/>
    <mergeCell ref="A1:L1"/>
    <mergeCell ref="A2:L2"/>
    <mergeCell ref="A6:C6"/>
    <mergeCell ref="G6:I6"/>
    <mergeCell ref="G7:I7"/>
    <mergeCell ref="H15:I15"/>
    <mergeCell ref="H52:I52"/>
    <mergeCell ref="G28:I28"/>
    <mergeCell ref="H32:I32"/>
    <mergeCell ref="G31:I31"/>
    <mergeCell ref="H36:I36"/>
    <mergeCell ref="H38:I38"/>
    <mergeCell ref="G47:I47"/>
    <mergeCell ref="H48:I48"/>
    <mergeCell ref="G25:I25"/>
    <mergeCell ref="H26:I26"/>
    <mergeCell ref="H19:I19"/>
    <mergeCell ref="G44:I44"/>
    <mergeCell ref="H45:I45"/>
    <mergeCell ref="H29:I29"/>
    <mergeCell ref="H60:I60"/>
    <mergeCell ref="H50:I50"/>
    <mergeCell ref="H54:I54"/>
    <mergeCell ref="H56:I56"/>
    <mergeCell ref="H58:I58"/>
    <mergeCell ref="H62:I62"/>
    <mergeCell ref="H64:I64"/>
    <mergeCell ref="H66:I66"/>
    <mergeCell ref="H68:I68"/>
    <mergeCell ref="H70:I70"/>
  </mergeCells>
  <phoneticPr fontId="3" type="noConversion"/>
  <pageMargins left="0.59055118110236227" right="0.55118110236220474" top="0.78740157480314965" bottom="0.47244094488188981" header="0.669291338582677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zoomScale="130" zoomScaleNormal="130" workbookViewId="0">
      <selection activeCell="E20" sqref="E20"/>
    </sheetView>
  </sheetViews>
  <sheetFormatPr defaultRowHeight="12"/>
  <cols>
    <col min="1" max="2" width="2.77734375" style="69" customWidth="1"/>
    <col min="3" max="3" width="12.109375" style="70" customWidth="1"/>
    <col min="4" max="4" width="10" style="56" customWidth="1"/>
    <col min="5" max="5" width="10.33203125" style="56" customWidth="1"/>
    <col min="6" max="6" width="9.21875" style="56" customWidth="1"/>
    <col min="7" max="8" width="2.77734375" style="56" customWidth="1"/>
    <col min="9" max="9" width="12.77734375" style="56" customWidth="1"/>
    <col min="10" max="10" width="10.109375" style="56" customWidth="1"/>
    <col min="11" max="11" width="10.44140625" style="56" customWidth="1"/>
    <col min="12" max="12" width="10" style="56" customWidth="1"/>
    <col min="13" max="16384" width="8.88671875" style="56"/>
  </cols>
  <sheetData>
    <row r="1" spans="1:14" s="1" customFormat="1" ht="27" customHeight="1">
      <c r="A1" s="303" t="s">
        <v>274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5"/>
    </row>
    <row r="2" spans="1:14" s="2" customFormat="1" ht="27" customHeight="1">
      <c r="A2" s="306" t="s">
        <v>91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8"/>
    </row>
    <row r="3" spans="1:14" s="50" customFormat="1" ht="27" customHeight="1">
      <c r="A3" s="84" t="s">
        <v>81</v>
      </c>
      <c r="B3" s="324" t="s">
        <v>269</v>
      </c>
      <c r="C3" s="325"/>
      <c r="D3" s="326"/>
      <c r="E3" s="46"/>
      <c r="F3" s="47"/>
      <c r="G3" s="59"/>
      <c r="H3" s="59"/>
      <c r="I3" s="53"/>
      <c r="J3" s="57"/>
      <c r="K3" s="57"/>
      <c r="L3" s="85"/>
    </row>
    <row r="4" spans="1:14" s="50" customFormat="1" ht="27" customHeight="1">
      <c r="A4" s="51"/>
      <c r="B4" s="52"/>
      <c r="C4" s="53"/>
      <c r="D4" s="52"/>
      <c r="E4" s="52"/>
      <c r="F4" s="52"/>
      <c r="G4" s="52"/>
      <c r="H4" s="52"/>
      <c r="I4" s="52"/>
      <c r="J4" s="52"/>
      <c r="K4" s="52"/>
      <c r="L4" s="54" t="s">
        <v>82</v>
      </c>
    </row>
    <row r="5" spans="1:14" ht="27" customHeight="1">
      <c r="A5" s="123" t="s">
        <v>0</v>
      </c>
      <c r="B5" s="124" t="s">
        <v>1</v>
      </c>
      <c r="C5" s="129" t="s">
        <v>2</v>
      </c>
      <c r="D5" s="55" t="s">
        <v>265</v>
      </c>
      <c r="E5" s="55" t="s">
        <v>267</v>
      </c>
      <c r="F5" s="129" t="s">
        <v>83</v>
      </c>
      <c r="G5" s="129" t="s">
        <v>0</v>
      </c>
      <c r="H5" s="129" t="s">
        <v>1</v>
      </c>
      <c r="I5" s="129" t="s">
        <v>2</v>
      </c>
      <c r="J5" s="55" t="s">
        <v>265</v>
      </c>
      <c r="K5" s="55" t="s">
        <v>267</v>
      </c>
      <c r="L5" s="49" t="s">
        <v>83</v>
      </c>
    </row>
    <row r="6" spans="1:14" s="1" customFormat="1" ht="27" customHeight="1">
      <c r="A6" s="323" t="s">
        <v>84</v>
      </c>
      <c r="B6" s="310"/>
      <c r="C6" s="310"/>
      <c r="D6" s="72">
        <f>SUM(D7,D10)</f>
        <v>218183000</v>
      </c>
      <c r="E6" s="72">
        <f>SUM(E7,E10)</f>
        <v>218183000</v>
      </c>
      <c r="F6" s="71">
        <f t="shared" ref="F6:F12" si="0">E6-D6</f>
        <v>0</v>
      </c>
      <c r="G6" s="310" t="s">
        <v>84</v>
      </c>
      <c r="H6" s="310"/>
      <c r="I6" s="310"/>
      <c r="J6" s="72">
        <f>SUM(J7,J12,J17,J22)</f>
        <v>218183000</v>
      </c>
      <c r="K6" s="72">
        <f>SUM(K7,K12,K17,K22)</f>
        <v>218183000</v>
      </c>
      <c r="L6" s="138">
        <f t="shared" ref="L6:L25" si="1">K6-J6</f>
        <v>0</v>
      </c>
    </row>
    <row r="7" spans="1:14" ht="27" customHeight="1">
      <c r="A7" s="322" t="s">
        <v>88</v>
      </c>
      <c r="B7" s="290"/>
      <c r="C7" s="290"/>
      <c r="D7" s="72">
        <f>SUM(D8)</f>
        <v>214043000</v>
      </c>
      <c r="E7" s="72">
        <f>SUM(E8)</f>
        <v>214043000</v>
      </c>
      <c r="F7" s="71">
        <f t="shared" si="0"/>
        <v>0</v>
      </c>
      <c r="G7" s="290" t="s">
        <v>134</v>
      </c>
      <c r="H7" s="290"/>
      <c r="I7" s="290"/>
      <c r="J7" s="72">
        <f>SUM(J8,J10)</f>
        <v>69820000</v>
      </c>
      <c r="K7" s="72">
        <f>SUM(K8,K10)</f>
        <v>69820000</v>
      </c>
      <c r="L7" s="138">
        <f t="shared" si="1"/>
        <v>0</v>
      </c>
      <c r="M7" s="73"/>
      <c r="N7" s="73"/>
    </row>
    <row r="8" spans="1:14" ht="27" customHeight="1">
      <c r="A8" s="128"/>
      <c r="B8" s="290" t="s">
        <v>88</v>
      </c>
      <c r="C8" s="290"/>
      <c r="D8" s="72">
        <f>SUM(D9)</f>
        <v>214043000</v>
      </c>
      <c r="E8" s="72">
        <f>SUM(E9)</f>
        <v>214043000</v>
      </c>
      <c r="F8" s="71">
        <f t="shared" si="0"/>
        <v>0</v>
      </c>
      <c r="G8" s="125"/>
      <c r="H8" s="125" t="s">
        <v>92</v>
      </c>
      <c r="I8" s="130"/>
      <c r="J8" s="72">
        <f>SUM(J9)</f>
        <v>63820000</v>
      </c>
      <c r="K8" s="72">
        <f>SUM(K9)</f>
        <v>63820000</v>
      </c>
      <c r="L8" s="138">
        <f t="shared" si="1"/>
        <v>0</v>
      </c>
    </row>
    <row r="9" spans="1:14" ht="27" customHeight="1">
      <c r="A9" s="128"/>
      <c r="B9" s="125"/>
      <c r="C9" s="74" t="s">
        <v>176</v>
      </c>
      <c r="D9" s="72">
        <v>214043000</v>
      </c>
      <c r="E9" s="72">
        <v>214043000</v>
      </c>
      <c r="F9" s="71">
        <f t="shared" si="0"/>
        <v>0</v>
      </c>
      <c r="G9" s="125"/>
      <c r="H9" s="125"/>
      <c r="I9" s="130" t="s">
        <v>92</v>
      </c>
      <c r="J9" s="72">
        <v>63820000</v>
      </c>
      <c r="K9" s="72">
        <v>63820000</v>
      </c>
      <c r="L9" s="138">
        <f t="shared" si="1"/>
        <v>0</v>
      </c>
    </row>
    <row r="10" spans="1:14" ht="27" customHeight="1">
      <c r="A10" s="322" t="s">
        <v>10</v>
      </c>
      <c r="B10" s="290"/>
      <c r="C10" s="290"/>
      <c r="D10" s="72">
        <f>SUM(D11)</f>
        <v>4140000</v>
      </c>
      <c r="E10" s="72">
        <f>SUM(E11)</f>
        <v>4140000</v>
      </c>
      <c r="F10" s="71">
        <f t="shared" si="0"/>
        <v>0</v>
      </c>
      <c r="G10" s="125"/>
      <c r="H10" s="290" t="s">
        <v>93</v>
      </c>
      <c r="I10" s="290"/>
      <c r="J10" s="72">
        <f>SUM(J11)</f>
        <v>6000000</v>
      </c>
      <c r="K10" s="72">
        <f>SUM(K11)</f>
        <v>6000000</v>
      </c>
      <c r="L10" s="138">
        <f t="shared" si="1"/>
        <v>0</v>
      </c>
    </row>
    <row r="11" spans="1:14" s="50" customFormat="1" ht="27" customHeight="1">
      <c r="A11" s="86"/>
      <c r="B11" s="290" t="s">
        <v>10</v>
      </c>
      <c r="C11" s="290"/>
      <c r="D11" s="72">
        <f>SUM(D12,D13)</f>
        <v>4140000</v>
      </c>
      <c r="E11" s="72">
        <f>SUM(E12,E13)</f>
        <v>4140000</v>
      </c>
      <c r="F11" s="71">
        <f t="shared" si="0"/>
        <v>0</v>
      </c>
      <c r="G11" s="125"/>
      <c r="H11" s="125"/>
      <c r="I11" s="130" t="s">
        <v>93</v>
      </c>
      <c r="J11" s="72">
        <v>6000000</v>
      </c>
      <c r="K11" s="72">
        <v>6000000</v>
      </c>
      <c r="L11" s="138">
        <f t="shared" si="1"/>
        <v>0</v>
      </c>
    </row>
    <row r="12" spans="1:14" s="50" customFormat="1" ht="27" customHeight="1">
      <c r="A12" s="128"/>
      <c r="B12" s="125"/>
      <c r="C12" s="130" t="s">
        <v>10</v>
      </c>
      <c r="D12" s="72">
        <v>4140000</v>
      </c>
      <c r="E12" s="72">
        <v>4140000</v>
      </c>
      <c r="F12" s="71">
        <f t="shared" si="0"/>
        <v>0</v>
      </c>
      <c r="G12" s="290" t="s">
        <v>96</v>
      </c>
      <c r="H12" s="290"/>
      <c r="I12" s="290"/>
      <c r="J12" s="72">
        <f>SUM(J13)</f>
        <v>88523000</v>
      </c>
      <c r="K12" s="72">
        <f>SUM(K13)</f>
        <v>88523000</v>
      </c>
      <c r="L12" s="138">
        <f t="shared" si="1"/>
        <v>0</v>
      </c>
    </row>
    <row r="13" spans="1:14" s="50" customFormat="1" ht="27" customHeight="1">
      <c r="C13" s="101" t="s">
        <v>135</v>
      </c>
      <c r="D13" s="72">
        <v>0</v>
      </c>
      <c r="E13" s="72">
        <v>0</v>
      </c>
      <c r="F13" s="71">
        <f>E13-D13</f>
        <v>0</v>
      </c>
      <c r="G13" s="125"/>
      <c r="H13" s="328" t="s">
        <v>96</v>
      </c>
      <c r="I13" s="328"/>
      <c r="J13" s="72">
        <f>SUM(J14,J15,J16)</f>
        <v>88523000</v>
      </c>
      <c r="K13" s="72">
        <f>SUM(K14,K15,K16)</f>
        <v>88523000</v>
      </c>
      <c r="L13" s="138">
        <f t="shared" si="1"/>
        <v>0</v>
      </c>
    </row>
    <row r="14" spans="1:14" s="50" customFormat="1" ht="27" customHeight="1">
      <c r="A14" s="150"/>
      <c r="D14" s="72"/>
      <c r="E14" s="72"/>
      <c r="F14" s="71"/>
      <c r="G14" s="125"/>
      <c r="H14" s="125"/>
      <c r="I14" s="130" t="s">
        <v>87</v>
      </c>
      <c r="J14" s="72">
        <v>77483000</v>
      </c>
      <c r="K14" s="72">
        <v>77483000</v>
      </c>
      <c r="L14" s="138">
        <f t="shared" si="1"/>
        <v>0</v>
      </c>
    </row>
    <row r="15" spans="1:14" s="50" customFormat="1" ht="27" customHeight="1">
      <c r="A15" s="128"/>
      <c r="B15" s="151"/>
      <c r="D15" s="72"/>
      <c r="E15" s="72"/>
      <c r="F15" s="71"/>
      <c r="G15" s="125"/>
      <c r="H15" s="125"/>
      <c r="I15" s="130" t="s">
        <v>86</v>
      </c>
      <c r="J15" s="72">
        <v>6000000</v>
      </c>
      <c r="K15" s="72">
        <v>6000000</v>
      </c>
      <c r="L15" s="138">
        <f t="shared" si="1"/>
        <v>0</v>
      </c>
    </row>
    <row r="16" spans="1:14" s="50" customFormat="1" ht="27" customHeight="1">
      <c r="A16" s="128"/>
      <c r="B16" s="125"/>
      <c r="D16" s="71"/>
      <c r="E16" s="71"/>
      <c r="F16" s="71"/>
      <c r="G16" s="152"/>
      <c r="H16" s="152"/>
      <c r="I16" s="130" t="s">
        <v>95</v>
      </c>
      <c r="J16" s="72">
        <v>5040000</v>
      </c>
      <c r="K16" s="72">
        <v>5040000</v>
      </c>
      <c r="L16" s="138">
        <f t="shared" si="1"/>
        <v>0</v>
      </c>
    </row>
    <row r="17" spans="1:14" s="1" customFormat="1" ht="27" customHeight="1">
      <c r="A17" s="51"/>
      <c r="B17" s="59"/>
      <c r="C17" s="53"/>
      <c r="D17" s="57"/>
      <c r="E17" s="57"/>
      <c r="F17" s="57"/>
      <c r="G17" s="302" t="s">
        <v>259</v>
      </c>
      <c r="H17" s="300"/>
      <c r="I17" s="301"/>
      <c r="J17" s="72">
        <f>SUM(J18)</f>
        <v>56840000</v>
      </c>
      <c r="K17" s="72">
        <f>SUM(K18)</f>
        <v>56840000</v>
      </c>
      <c r="L17" s="138">
        <f t="shared" si="1"/>
        <v>0</v>
      </c>
    </row>
    <row r="18" spans="1:14" s="1" customFormat="1" ht="27" customHeight="1">
      <c r="A18" s="51"/>
      <c r="B18" s="59"/>
      <c r="C18" s="53"/>
      <c r="D18" s="57"/>
      <c r="E18" s="57"/>
      <c r="F18" s="57"/>
      <c r="G18" s="125"/>
      <c r="H18" s="327" t="s">
        <v>259</v>
      </c>
      <c r="I18" s="327"/>
      <c r="J18" s="72">
        <f>SUM(J19,J20,J21)</f>
        <v>56840000</v>
      </c>
      <c r="K18" s="72">
        <f>SUM(K19,K20,K21)</f>
        <v>56840000</v>
      </c>
      <c r="L18" s="138">
        <f t="shared" si="1"/>
        <v>0</v>
      </c>
    </row>
    <row r="19" spans="1:14" s="1" customFormat="1" ht="27" customHeight="1">
      <c r="A19" s="51"/>
      <c r="B19" s="59"/>
      <c r="C19" s="53"/>
      <c r="D19" s="57"/>
      <c r="E19" s="57"/>
      <c r="F19" s="57"/>
      <c r="G19" s="125"/>
      <c r="H19" s="125"/>
      <c r="I19" s="130" t="s">
        <v>87</v>
      </c>
      <c r="J19" s="72">
        <v>55538000</v>
      </c>
      <c r="K19" s="72">
        <v>55538000</v>
      </c>
      <c r="L19" s="138">
        <f t="shared" si="1"/>
        <v>0</v>
      </c>
    </row>
    <row r="20" spans="1:14" s="1" customFormat="1" ht="27" customHeight="1">
      <c r="A20" s="51"/>
      <c r="B20" s="59"/>
      <c r="C20" s="53"/>
      <c r="D20" s="57"/>
      <c r="E20" s="57"/>
      <c r="F20" s="57"/>
      <c r="G20" s="125"/>
      <c r="H20" s="125"/>
      <c r="I20" s="130" t="s">
        <v>86</v>
      </c>
      <c r="J20" s="72">
        <v>602000</v>
      </c>
      <c r="K20" s="72">
        <v>602000</v>
      </c>
      <c r="L20" s="138">
        <f t="shared" si="1"/>
        <v>0</v>
      </c>
      <c r="M20" s="141"/>
      <c r="N20" s="141"/>
    </row>
    <row r="21" spans="1:14" s="1" customFormat="1" ht="27" customHeight="1">
      <c r="A21" s="51"/>
      <c r="B21" s="59"/>
      <c r="C21" s="53"/>
      <c r="D21" s="57"/>
      <c r="E21" s="57"/>
      <c r="F21" s="57"/>
      <c r="G21" s="125"/>
      <c r="H21" s="125"/>
      <c r="I21" s="130" t="s">
        <v>90</v>
      </c>
      <c r="J21" s="72">
        <v>700000</v>
      </c>
      <c r="K21" s="72">
        <v>700000</v>
      </c>
      <c r="L21" s="138">
        <f t="shared" si="1"/>
        <v>0</v>
      </c>
    </row>
    <row r="22" spans="1:14" s="1" customFormat="1" ht="27" customHeight="1">
      <c r="A22" s="51"/>
      <c r="B22" s="59"/>
      <c r="C22" s="53"/>
      <c r="D22" s="57"/>
      <c r="E22" s="57"/>
      <c r="F22" s="57"/>
      <c r="G22" s="290" t="s">
        <v>94</v>
      </c>
      <c r="H22" s="290"/>
      <c r="I22" s="290"/>
      <c r="J22" s="72">
        <f>SUM(J23)</f>
        <v>3000000</v>
      </c>
      <c r="K22" s="72">
        <f>SUM(K23)</f>
        <v>3000000</v>
      </c>
      <c r="L22" s="138">
        <f t="shared" si="1"/>
        <v>0</v>
      </c>
    </row>
    <row r="23" spans="1:14" s="1" customFormat="1" ht="27" customHeight="1">
      <c r="A23" s="51"/>
      <c r="B23" s="59"/>
      <c r="C23" s="53"/>
      <c r="D23" s="57"/>
      <c r="E23" s="57"/>
      <c r="F23" s="57"/>
      <c r="G23" s="125"/>
      <c r="H23" s="290" t="s">
        <v>94</v>
      </c>
      <c r="I23" s="290"/>
      <c r="J23" s="72">
        <f>SUM(J24,J25)</f>
        <v>3000000</v>
      </c>
      <c r="K23" s="72">
        <f>SUM(K24,K25)</f>
        <v>3000000</v>
      </c>
      <c r="L23" s="138">
        <f t="shared" si="1"/>
        <v>0</v>
      </c>
    </row>
    <row r="24" spans="1:14" s="1" customFormat="1" ht="27" customHeight="1">
      <c r="A24" s="51"/>
      <c r="B24" s="59"/>
      <c r="C24" s="53"/>
      <c r="D24" s="57"/>
      <c r="E24" s="57"/>
      <c r="F24" s="57"/>
      <c r="G24" s="125"/>
      <c r="H24" s="125"/>
      <c r="I24" s="130" t="s">
        <v>90</v>
      </c>
      <c r="J24" s="72">
        <v>2000000</v>
      </c>
      <c r="K24" s="72">
        <v>2000000</v>
      </c>
      <c r="L24" s="138">
        <f t="shared" si="1"/>
        <v>0</v>
      </c>
      <c r="M24" s="16"/>
    </row>
    <row r="25" spans="1:14" s="1" customFormat="1" ht="27" customHeight="1">
      <c r="A25" s="87"/>
      <c r="B25" s="88"/>
      <c r="C25" s="66"/>
      <c r="D25" s="89"/>
      <c r="E25" s="89"/>
      <c r="F25" s="89"/>
      <c r="G25" s="88"/>
      <c r="H25" s="88"/>
      <c r="I25" s="66" t="s">
        <v>86</v>
      </c>
      <c r="J25" s="140">
        <v>1000000</v>
      </c>
      <c r="K25" s="140">
        <v>1000000</v>
      </c>
      <c r="L25" s="139">
        <f t="shared" si="1"/>
        <v>0</v>
      </c>
      <c r="M25" s="16"/>
    </row>
    <row r="26" spans="1:14" ht="27" customHeight="1">
      <c r="A26" s="1"/>
      <c r="B26" s="1"/>
      <c r="C26" s="1"/>
      <c r="D26" s="1"/>
      <c r="E26" s="1"/>
      <c r="F26" s="1"/>
    </row>
    <row r="27" spans="1:14" ht="14.25">
      <c r="A27" s="75"/>
      <c r="B27" s="76"/>
      <c r="C27" s="77"/>
      <c r="D27" s="90"/>
      <c r="E27" s="77"/>
      <c r="F27" s="77"/>
    </row>
    <row r="28" spans="1:14" ht="14.25">
      <c r="A28" s="75"/>
      <c r="B28" s="76"/>
      <c r="C28" s="77"/>
      <c r="D28" s="77"/>
      <c r="E28" s="78"/>
      <c r="F28" s="77"/>
    </row>
    <row r="29" spans="1:14" ht="14.25">
      <c r="A29" s="75"/>
      <c r="B29" s="76"/>
      <c r="C29" s="77"/>
      <c r="D29" s="77"/>
      <c r="E29" s="78"/>
      <c r="F29" s="78"/>
    </row>
    <row r="30" spans="1:14" ht="14.25">
      <c r="A30" s="75"/>
      <c r="B30" s="76"/>
      <c r="C30" s="77"/>
      <c r="D30" s="77"/>
      <c r="E30" s="77"/>
      <c r="F30" s="77"/>
    </row>
    <row r="31" spans="1:14" ht="14.25">
      <c r="A31" s="75"/>
      <c r="B31" s="76"/>
      <c r="C31" s="77"/>
      <c r="D31" s="77"/>
      <c r="E31" s="78"/>
      <c r="F31" s="78"/>
    </row>
    <row r="32" spans="1:14" ht="14.25">
      <c r="A32" s="79"/>
      <c r="B32" s="76"/>
      <c r="C32" s="77"/>
      <c r="D32" s="77"/>
      <c r="E32" s="77"/>
      <c r="F32" s="77"/>
    </row>
    <row r="33" spans="1:12" ht="14.25">
      <c r="A33" s="75"/>
      <c r="B33" s="80"/>
      <c r="C33" s="77"/>
      <c r="D33" s="77"/>
      <c r="E33" s="78"/>
      <c r="F33" s="78"/>
    </row>
    <row r="34" spans="1:12" ht="14.25">
      <c r="A34" s="75"/>
      <c r="B34" s="81"/>
      <c r="C34" s="77"/>
      <c r="D34" s="77"/>
      <c r="E34" s="77"/>
      <c r="F34" s="77"/>
    </row>
    <row r="35" spans="1:12">
      <c r="A35" s="82"/>
      <c r="B35" s="82"/>
      <c r="C35" s="82"/>
      <c r="D35" s="83"/>
      <c r="E35" s="83"/>
      <c r="F35" s="83"/>
    </row>
    <row r="36" spans="1:12">
      <c r="A36" s="82"/>
      <c r="B36" s="82"/>
      <c r="C36" s="82"/>
      <c r="D36" s="83"/>
      <c r="E36" s="83"/>
      <c r="F36" s="83"/>
    </row>
    <row r="40" spans="1:12" s="50" customFormat="1" ht="13.5">
      <c r="A40" s="69"/>
      <c r="B40" s="69"/>
      <c r="C40" s="70"/>
      <c r="D40" s="56"/>
      <c r="E40" s="56"/>
      <c r="F40" s="56"/>
      <c r="G40" s="56"/>
      <c r="H40" s="56"/>
      <c r="I40" s="56"/>
      <c r="J40" s="56"/>
      <c r="K40" s="56"/>
      <c r="L40" s="56"/>
    </row>
    <row r="41" spans="1:12" s="50" customFormat="1" ht="13.5">
      <c r="A41" s="69"/>
      <c r="B41" s="69"/>
      <c r="C41" s="70"/>
      <c r="D41" s="56"/>
      <c r="E41" s="56"/>
      <c r="F41" s="56"/>
      <c r="G41" s="56"/>
      <c r="H41" s="56"/>
      <c r="I41" s="56"/>
      <c r="J41" s="56"/>
      <c r="K41" s="56"/>
      <c r="L41" s="56"/>
    </row>
    <row r="43" spans="1:12" s="1" customFormat="1" ht="13.5">
      <c r="A43" s="69"/>
      <c r="B43" s="69"/>
      <c r="C43" s="70"/>
      <c r="D43" s="56"/>
      <c r="E43" s="56"/>
      <c r="F43" s="56"/>
      <c r="G43" s="56"/>
      <c r="H43" s="56"/>
      <c r="I43" s="56"/>
      <c r="J43" s="56"/>
      <c r="K43" s="56"/>
      <c r="L43" s="56"/>
    </row>
    <row r="46" spans="1:12" s="69" customFormat="1">
      <c r="C46" s="70"/>
      <c r="D46" s="56"/>
      <c r="E46" s="56"/>
      <c r="F46" s="56"/>
      <c r="G46" s="56"/>
      <c r="H46" s="56"/>
      <c r="I46" s="56"/>
      <c r="J46" s="56"/>
      <c r="K46" s="56"/>
      <c r="L46" s="56"/>
    </row>
  </sheetData>
  <mergeCells count="17">
    <mergeCell ref="G17:I17"/>
    <mergeCell ref="H18:I18"/>
    <mergeCell ref="G22:I22"/>
    <mergeCell ref="H23:I23"/>
    <mergeCell ref="H13:I13"/>
    <mergeCell ref="A1:L1"/>
    <mergeCell ref="A2:L2"/>
    <mergeCell ref="A6:C6"/>
    <mergeCell ref="G6:I6"/>
    <mergeCell ref="B3:D3"/>
    <mergeCell ref="G12:I12"/>
    <mergeCell ref="A10:C10"/>
    <mergeCell ref="B11:C11"/>
    <mergeCell ref="A7:C7"/>
    <mergeCell ref="B8:C8"/>
    <mergeCell ref="H10:I10"/>
    <mergeCell ref="G7:I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N48"/>
  <sheetViews>
    <sheetView workbookViewId="0">
      <selection sqref="A1:L1"/>
    </sheetView>
  </sheetViews>
  <sheetFormatPr defaultRowHeight="12"/>
  <cols>
    <col min="1" max="2" width="2.77734375" style="69" customWidth="1"/>
    <col min="3" max="3" width="9.77734375" style="70" customWidth="1"/>
    <col min="4" max="5" width="9.88671875" style="56" customWidth="1"/>
    <col min="6" max="6" width="8" style="56" customWidth="1"/>
    <col min="7" max="8" width="2.77734375" style="56" customWidth="1"/>
    <col min="9" max="9" width="12.5546875" style="56" customWidth="1"/>
    <col min="10" max="10" width="9.88671875" style="56" customWidth="1"/>
    <col min="11" max="11" width="11.33203125" style="56" customWidth="1"/>
    <col min="12" max="12" width="11.88671875" style="56" customWidth="1"/>
    <col min="13" max="16384" width="8.88671875" style="56"/>
  </cols>
  <sheetData>
    <row r="1" spans="1:14" s="1" customFormat="1" ht="25.5" customHeight="1">
      <c r="A1" s="329" t="s">
        <v>274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1"/>
    </row>
    <row r="2" spans="1:14" s="2" customFormat="1" ht="25.5" customHeight="1">
      <c r="A2" s="332" t="s">
        <v>177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33"/>
    </row>
    <row r="3" spans="1:14" s="50" customFormat="1" ht="25.5" customHeight="1">
      <c r="A3" s="278" t="s">
        <v>178</v>
      </c>
      <c r="B3" s="324" t="s">
        <v>269</v>
      </c>
      <c r="C3" s="325"/>
      <c r="D3" s="326"/>
      <c r="E3" s="46"/>
      <c r="F3" s="47"/>
      <c r="G3" s="272"/>
      <c r="H3" s="272"/>
      <c r="I3" s="275"/>
      <c r="J3" s="57"/>
      <c r="K3" s="57"/>
      <c r="L3" s="279"/>
    </row>
    <row r="4" spans="1:14" s="50" customFormat="1" ht="25.5" customHeight="1">
      <c r="A4" s="213"/>
      <c r="B4" s="52"/>
      <c r="C4" s="275"/>
      <c r="D4" s="52"/>
      <c r="E4" s="52"/>
      <c r="F4" s="52"/>
      <c r="G4" s="52"/>
      <c r="H4" s="52"/>
      <c r="I4" s="52"/>
      <c r="J4" s="52"/>
      <c r="K4" s="52"/>
      <c r="L4" s="280" t="s">
        <v>180</v>
      </c>
    </row>
    <row r="5" spans="1:14" ht="36.75" customHeight="1">
      <c r="A5" s="273" t="s">
        <v>0</v>
      </c>
      <c r="B5" s="274" t="s">
        <v>1</v>
      </c>
      <c r="C5" s="276" t="s">
        <v>2</v>
      </c>
      <c r="D5" s="55" t="s">
        <v>265</v>
      </c>
      <c r="E5" s="55" t="s">
        <v>267</v>
      </c>
      <c r="F5" s="276" t="s">
        <v>182</v>
      </c>
      <c r="G5" s="276" t="s">
        <v>0</v>
      </c>
      <c r="H5" s="276" t="s">
        <v>1</v>
      </c>
      <c r="I5" s="276" t="s">
        <v>2</v>
      </c>
      <c r="J5" s="55" t="s">
        <v>265</v>
      </c>
      <c r="K5" s="55" t="s">
        <v>267</v>
      </c>
      <c r="L5" s="281" t="s">
        <v>182</v>
      </c>
    </row>
    <row r="6" spans="1:14" s="1" customFormat="1" ht="25.5" customHeight="1">
      <c r="A6" s="309" t="s">
        <v>184</v>
      </c>
      <c r="B6" s="310"/>
      <c r="C6" s="310"/>
      <c r="D6" s="72">
        <f t="shared" ref="D6:E8" si="0">SUM(D7)</f>
        <v>153540000</v>
      </c>
      <c r="E6" s="72">
        <f t="shared" si="0"/>
        <v>153540000</v>
      </c>
      <c r="F6" s="71">
        <f t="shared" ref="F6:F9" si="1">E6-D6</f>
        <v>0</v>
      </c>
      <c r="G6" s="310" t="s">
        <v>184</v>
      </c>
      <c r="H6" s="310"/>
      <c r="I6" s="310"/>
      <c r="J6" s="71">
        <f>SUM(J7)</f>
        <v>153540000</v>
      </c>
      <c r="K6" s="71">
        <f>SUM(K7)</f>
        <v>153540000</v>
      </c>
      <c r="L6" s="212">
        <f>K6-J6</f>
        <v>0</v>
      </c>
    </row>
    <row r="7" spans="1:14" ht="25.5" customHeight="1">
      <c r="A7" s="213" t="s">
        <v>186</v>
      </c>
      <c r="B7" s="272"/>
      <c r="C7" s="275"/>
      <c r="D7" s="72">
        <f t="shared" si="0"/>
        <v>153540000</v>
      </c>
      <c r="E7" s="72">
        <f t="shared" si="0"/>
        <v>153540000</v>
      </c>
      <c r="F7" s="71">
        <f t="shared" si="1"/>
        <v>0</v>
      </c>
      <c r="G7" s="290" t="s">
        <v>187</v>
      </c>
      <c r="H7" s="290"/>
      <c r="I7" s="290"/>
      <c r="J7" s="71">
        <f>SUM(J8,J13,J17)</f>
        <v>153540000</v>
      </c>
      <c r="K7" s="71">
        <f>SUM(K8,K13,K17)</f>
        <v>153540000</v>
      </c>
      <c r="L7" s="212">
        <f t="shared" ref="L7:L29" si="2">K7-J7</f>
        <v>0</v>
      </c>
      <c r="M7" s="73"/>
      <c r="N7" s="73"/>
    </row>
    <row r="8" spans="1:14" ht="25.5" customHeight="1">
      <c r="A8" s="213"/>
      <c r="B8" s="272" t="s">
        <v>186</v>
      </c>
      <c r="C8" s="275"/>
      <c r="D8" s="72">
        <f t="shared" si="0"/>
        <v>153540000</v>
      </c>
      <c r="E8" s="72">
        <f>E9</f>
        <v>153540000</v>
      </c>
      <c r="F8" s="71">
        <f t="shared" si="1"/>
        <v>0</v>
      </c>
      <c r="G8" s="272"/>
      <c r="H8" s="290" t="s">
        <v>188</v>
      </c>
      <c r="I8" s="290"/>
      <c r="J8" s="71">
        <f>SUM(J9:J12)</f>
        <v>50369680</v>
      </c>
      <c r="K8" s="71">
        <f>SUM(K9:K12)</f>
        <v>50369680</v>
      </c>
      <c r="L8" s="212">
        <f t="shared" si="2"/>
        <v>0</v>
      </c>
    </row>
    <row r="9" spans="1:14" ht="25.5" customHeight="1">
      <c r="A9" s="213"/>
      <c r="B9" s="272"/>
      <c r="C9" s="74" t="s">
        <v>189</v>
      </c>
      <c r="D9" s="72">
        <v>153540000</v>
      </c>
      <c r="E9" s="72">
        <v>153540000</v>
      </c>
      <c r="F9" s="71">
        <f t="shared" si="1"/>
        <v>0</v>
      </c>
      <c r="G9" s="52"/>
      <c r="H9" s="52"/>
      <c r="I9" s="52" t="s">
        <v>191</v>
      </c>
      <c r="J9" s="71">
        <v>39778700</v>
      </c>
      <c r="K9" s="71">
        <v>39778700</v>
      </c>
      <c r="L9" s="212">
        <f t="shared" si="2"/>
        <v>0</v>
      </c>
    </row>
    <row r="10" spans="1:14" ht="25.5" customHeight="1">
      <c r="A10" s="213"/>
      <c r="B10" s="272"/>
      <c r="C10" s="74"/>
      <c r="D10" s="71"/>
      <c r="E10" s="72"/>
      <c r="F10" s="58"/>
      <c r="G10" s="52"/>
      <c r="H10" s="52"/>
      <c r="I10" s="52" t="s">
        <v>193</v>
      </c>
      <c r="J10" s="71">
        <v>3789980</v>
      </c>
      <c r="K10" s="71">
        <v>3789980</v>
      </c>
      <c r="L10" s="212">
        <f t="shared" si="2"/>
        <v>0</v>
      </c>
    </row>
    <row r="11" spans="1:14" ht="25.5" customHeight="1">
      <c r="A11" s="213"/>
      <c r="B11" s="272"/>
      <c r="C11" s="74"/>
      <c r="D11" s="71"/>
      <c r="E11" s="72"/>
      <c r="F11" s="58"/>
      <c r="G11" s="52"/>
      <c r="H11" s="52"/>
      <c r="I11" s="52" t="s">
        <v>194</v>
      </c>
      <c r="J11" s="71">
        <v>3561000</v>
      </c>
      <c r="K11" s="71">
        <v>3561000</v>
      </c>
      <c r="L11" s="212">
        <f t="shared" si="2"/>
        <v>0</v>
      </c>
    </row>
    <row r="12" spans="1:14" ht="25.5" customHeight="1">
      <c r="A12" s="213"/>
      <c r="B12" s="272"/>
      <c r="C12" s="74"/>
      <c r="D12" s="71"/>
      <c r="E12" s="72"/>
      <c r="F12" s="58"/>
      <c r="G12" s="52"/>
      <c r="H12" s="52"/>
      <c r="I12" s="52" t="s">
        <v>195</v>
      </c>
      <c r="J12" s="71">
        <v>3240000</v>
      </c>
      <c r="K12" s="71">
        <v>3240000</v>
      </c>
      <c r="L12" s="212">
        <f t="shared" si="2"/>
        <v>0</v>
      </c>
    </row>
    <row r="13" spans="1:14" ht="25.5" customHeight="1">
      <c r="A13" s="213"/>
      <c r="B13" s="272"/>
      <c r="C13" s="74"/>
      <c r="D13" s="71"/>
      <c r="E13" s="72"/>
      <c r="F13" s="58"/>
      <c r="G13" s="272"/>
      <c r="H13" s="290" t="s">
        <v>196</v>
      </c>
      <c r="I13" s="290"/>
      <c r="J13" s="71">
        <f>SUM(J14:J16)</f>
        <v>18770320</v>
      </c>
      <c r="K13" s="71">
        <f>SUM(K14:K16)</f>
        <v>18770320</v>
      </c>
      <c r="L13" s="212">
        <f t="shared" si="2"/>
        <v>0</v>
      </c>
    </row>
    <row r="14" spans="1:14" s="50" customFormat="1" ht="25.5" customHeight="1">
      <c r="A14" s="213"/>
      <c r="B14" s="272"/>
      <c r="C14" s="74"/>
      <c r="D14" s="71"/>
      <c r="E14" s="72"/>
      <c r="F14" s="58"/>
      <c r="G14" s="52"/>
      <c r="H14" s="272"/>
      <c r="I14" s="275" t="s">
        <v>198</v>
      </c>
      <c r="J14" s="71">
        <v>9450320</v>
      </c>
      <c r="K14" s="71">
        <v>9450320</v>
      </c>
      <c r="L14" s="212">
        <f t="shared" si="2"/>
        <v>0</v>
      </c>
    </row>
    <row r="15" spans="1:14" s="50" customFormat="1" ht="25.5" customHeight="1">
      <c r="A15" s="213"/>
      <c r="B15" s="272"/>
      <c r="C15" s="74"/>
      <c r="D15" s="71"/>
      <c r="E15" s="72"/>
      <c r="F15" s="58"/>
      <c r="G15" s="52"/>
      <c r="H15" s="52"/>
      <c r="I15" s="101" t="s">
        <v>199</v>
      </c>
      <c r="J15" s="71">
        <v>1920000</v>
      </c>
      <c r="K15" s="71">
        <v>1920000</v>
      </c>
      <c r="L15" s="212">
        <f t="shared" si="2"/>
        <v>0</v>
      </c>
    </row>
    <row r="16" spans="1:14" s="50" customFormat="1" ht="25.5" customHeight="1">
      <c r="A16" s="213"/>
      <c r="B16" s="272"/>
      <c r="C16" s="74"/>
      <c r="D16" s="71"/>
      <c r="E16" s="72"/>
      <c r="F16" s="58"/>
      <c r="G16" s="52"/>
      <c r="H16" s="272"/>
      <c r="I16" s="275" t="s">
        <v>200</v>
      </c>
      <c r="J16" s="71">
        <v>7400000</v>
      </c>
      <c r="K16" s="71">
        <v>7400000</v>
      </c>
      <c r="L16" s="212">
        <f t="shared" si="2"/>
        <v>0</v>
      </c>
    </row>
    <row r="17" spans="1:12" s="50" customFormat="1" ht="25.5" customHeight="1">
      <c r="A17" s="213"/>
      <c r="B17" s="272"/>
      <c r="C17" s="275"/>
      <c r="D17" s="57"/>
      <c r="E17" s="57"/>
      <c r="F17" s="57"/>
      <c r="G17" s="52"/>
      <c r="H17" s="290" t="s">
        <v>202</v>
      </c>
      <c r="I17" s="290"/>
      <c r="J17" s="71">
        <f>SUM(J18:J29)</f>
        <v>84400000</v>
      </c>
      <c r="K17" s="71">
        <f>SUM(K18:K29)</f>
        <v>84400000</v>
      </c>
      <c r="L17" s="212">
        <f t="shared" si="2"/>
        <v>0</v>
      </c>
    </row>
    <row r="18" spans="1:12" s="50" customFormat="1" ht="25.5" customHeight="1">
      <c r="A18" s="213"/>
      <c r="B18" s="272"/>
      <c r="C18" s="275"/>
      <c r="D18" s="57"/>
      <c r="E18" s="57"/>
      <c r="F18" s="57"/>
      <c r="G18" s="52"/>
      <c r="H18" s="272"/>
      <c r="I18" s="275" t="s">
        <v>203</v>
      </c>
      <c r="J18" s="71">
        <v>32000000</v>
      </c>
      <c r="K18" s="71">
        <v>32000000</v>
      </c>
      <c r="L18" s="212">
        <f t="shared" si="2"/>
        <v>0</v>
      </c>
    </row>
    <row r="19" spans="1:12" s="50" customFormat="1" ht="25.5" customHeight="1">
      <c r="A19" s="213"/>
      <c r="B19" s="272"/>
      <c r="C19" s="275"/>
      <c r="D19" s="57"/>
      <c r="E19" s="57"/>
      <c r="F19" s="57"/>
      <c r="G19" s="52"/>
      <c r="H19" s="272"/>
      <c r="I19" s="275" t="s">
        <v>204</v>
      </c>
      <c r="J19" s="71">
        <v>6000000</v>
      </c>
      <c r="K19" s="71">
        <v>6000000</v>
      </c>
      <c r="L19" s="212">
        <f t="shared" si="2"/>
        <v>0</v>
      </c>
    </row>
    <row r="20" spans="1:12" s="50" customFormat="1" ht="25.5" customHeight="1">
      <c r="A20" s="213"/>
      <c r="B20" s="272"/>
      <c r="C20" s="275"/>
      <c r="D20" s="57"/>
      <c r="E20" s="57"/>
      <c r="F20" s="57"/>
      <c r="G20" s="52"/>
      <c r="H20" s="272"/>
      <c r="I20" s="275" t="s">
        <v>205</v>
      </c>
      <c r="J20" s="71">
        <v>20214000</v>
      </c>
      <c r="K20" s="71">
        <v>20214000</v>
      </c>
      <c r="L20" s="212">
        <f t="shared" si="2"/>
        <v>0</v>
      </c>
    </row>
    <row r="21" spans="1:12" s="1" customFormat="1" ht="25.5" customHeight="1">
      <c r="A21" s="213"/>
      <c r="B21" s="272"/>
      <c r="C21" s="275"/>
      <c r="D21" s="57"/>
      <c r="E21" s="57"/>
      <c r="F21" s="57"/>
      <c r="G21" s="272"/>
      <c r="H21" s="272"/>
      <c r="I21" s="275" t="s">
        <v>206</v>
      </c>
      <c r="J21" s="71">
        <v>80000</v>
      </c>
      <c r="K21" s="71">
        <v>80000</v>
      </c>
      <c r="L21" s="212">
        <f t="shared" si="2"/>
        <v>0</v>
      </c>
    </row>
    <row r="22" spans="1:12" s="1" customFormat="1" ht="25.5" customHeight="1">
      <c r="A22" s="213"/>
      <c r="B22" s="272"/>
      <c r="C22" s="275"/>
      <c r="D22" s="57"/>
      <c r="E22" s="57"/>
      <c r="F22" s="57"/>
      <c r="G22" s="272"/>
      <c r="H22" s="272"/>
      <c r="I22" s="101" t="s">
        <v>207</v>
      </c>
      <c r="J22" s="71">
        <v>5150000</v>
      </c>
      <c r="K22" s="71">
        <v>5150000</v>
      </c>
      <c r="L22" s="212">
        <f t="shared" si="2"/>
        <v>0</v>
      </c>
    </row>
    <row r="23" spans="1:12" s="1" customFormat="1" ht="25.5" customHeight="1">
      <c r="A23" s="213"/>
      <c r="B23" s="272"/>
      <c r="C23" s="275"/>
      <c r="D23" s="57"/>
      <c r="E23" s="57"/>
      <c r="F23" s="57"/>
      <c r="G23" s="272"/>
      <c r="H23" s="272"/>
      <c r="I23" s="52" t="s">
        <v>208</v>
      </c>
      <c r="J23" s="71">
        <v>900000</v>
      </c>
      <c r="K23" s="71">
        <v>900000</v>
      </c>
      <c r="L23" s="212">
        <f t="shared" si="2"/>
        <v>0</v>
      </c>
    </row>
    <row r="24" spans="1:12" s="1" customFormat="1" ht="25.5" customHeight="1">
      <c r="A24" s="213"/>
      <c r="B24" s="272"/>
      <c r="C24" s="275"/>
      <c r="D24" s="57"/>
      <c r="E24" s="57"/>
      <c r="F24" s="57"/>
      <c r="G24" s="272"/>
      <c r="H24" s="272"/>
      <c r="I24" s="277" t="s">
        <v>209</v>
      </c>
      <c r="J24" s="143">
        <v>3720000</v>
      </c>
      <c r="K24" s="143">
        <v>3720000</v>
      </c>
      <c r="L24" s="212">
        <f t="shared" si="2"/>
        <v>0</v>
      </c>
    </row>
    <row r="25" spans="1:12" s="1" customFormat="1" ht="25.5" customHeight="1">
      <c r="A25" s="213"/>
      <c r="B25" s="272"/>
      <c r="C25" s="275"/>
      <c r="D25" s="57"/>
      <c r="E25" s="57"/>
      <c r="F25" s="57"/>
      <c r="G25" s="272"/>
      <c r="H25" s="272"/>
      <c r="I25" s="275" t="s">
        <v>210</v>
      </c>
      <c r="J25" s="71">
        <v>1556000</v>
      </c>
      <c r="K25" s="71">
        <v>1556000</v>
      </c>
      <c r="L25" s="212">
        <f t="shared" si="2"/>
        <v>0</v>
      </c>
    </row>
    <row r="26" spans="1:12" s="1" customFormat="1" ht="25.5" customHeight="1">
      <c r="A26" s="213"/>
      <c r="B26" s="272"/>
      <c r="C26" s="275"/>
      <c r="D26" s="57"/>
      <c r="E26" s="57"/>
      <c r="F26" s="57"/>
      <c r="G26" s="272"/>
      <c r="H26" s="272"/>
      <c r="I26" s="275" t="s">
        <v>211</v>
      </c>
      <c r="J26" s="71">
        <v>300000</v>
      </c>
      <c r="K26" s="71">
        <v>300000</v>
      </c>
      <c r="L26" s="212">
        <f t="shared" si="2"/>
        <v>0</v>
      </c>
    </row>
    <row r="27" spans="1:12" s="1" customFormat="1" ht="25.5" customHeight="1">
      <c r="A27" s="213"/>
      <c r="B27" s="272"/>
      <c r="C27" s="275"/>
      <c r="D27" s="57"/>
      <c r="E27" s="57"/>
      <c r="F27" s="57"/>
      <c r="G27" s="272"/>
      <c r="H27" s="272"/>
      <c r="I27" s="275" t="s">
        <v>212</v>
      </c>
      <c r="J27" s="71">
        <v>5980000</v>
      </c>
      <c r="K27" s="71">
        <v>5980000</v>
      </c>
      <c r="L27" s="212">
        <f t="shared" si="2"/>
        <v>0</v>
      </c>
    </row>
    <row r="28" spans="1:12" s="1" customFormat="1" ht="25.5" customHeight="1">
      <c r="A28" s="213"/>
      <c r="B28" s="272"/>
      <c r="C28" s="275"/>
      <c r="D28" s="57"/>
      <c r="E28" s="57"/>
      <c r="F28" s="57"/>
      <c r="G28" s="272"/>
      <c r="H28" s="272"/>
      <c r="I28" s="275" t="s">
        <v>213</v>
      </c>
      <c r="J28" s="71">
        <v>3500000</v>
      </c>
      <c r="K28" s="71">
        <v>3500000</v>
      </c>
      <c r="L28" s="212">
        <f t="shared" si="2"/>
        <v>0</v>
      </c>
    </row>
    <row r="29" spans="1:12" s="1" customFormat="1" ht="25.5" customHeight="1" thickBot="1">
      <c r="A29" s="282"/>
      <c r="B29" s="283"/>
      <c r="C29" s="227"/>
      <c r="D29" s="284"/>
      <c r="E29" s="284"/>
      <c r="F29" s="284"/>
      <c r="G29" s="283"/>
      <c r="H29" s="283"/>
      <c r="I29" s="227" t="s">
        <v>214</v>
      </c>
      <c r="J29" s="285">
        <v>5000000</v>
      </c>
      <c r="K29" s="285">
        <v>5000000</v>
      </c>
      <c r="L29" s="232">
        <f t="shared" si="2"/>
        <v>0</v>
      </c>
    </row>
    <row r="30" spans="1:12" ht="14.25">
      <c r="A30" s="75"/>
      <c r="B30" s="76"/>
      <c r="C30" s="77"/>
      <c r="D30" s="77"/>
      <c r="E30" s="78"/>
      <c r="F30" s="77"/>
    </row>
    <row r="31" spans="1:12" ht="14.25">
      <c r="A31" s="75"/>
      <c r="B31" s="76"/>
      <c r="C31" s="77"/>
      <c r="D31" s="77"/>
      <c r="E31" s="78"/>
      <c r="F31" s="78"/>
    </row>
    <row r="32" spans="1:12" ht="14.25">
      <c r="A32" s="75"/>
      <c r="B32" s="76"/>
      <c r="C32" s="77"/>
      <c r="D32" s="77"/>
      <c r="E32" s="77"/>
      <c r="F32" s="77"/>
    </row>
    <row r="33" spans="1:12" ht="14.25">
      <c r="A33" s="75"/>
      <c r="B33" s="76"/>
      <c r="C33" s="77"/>
      <c r="D33" s="77"/>
      <c r="E33" s="78"/>
      <c r="F33" s="78"/>
    </row>
    <row r="34" spans="1:12" ht="14.25">
      <c r="A34" s="79"/>
      <c r="B34" s="76"/>
      <c r="C34" s="77"/>
      <c r="D34" s="77"/>
      <c r="E34" s="77"/>
      <c r="F34" s="77"/>
    </row>
    <row r="35" spans="1:12" ht="14.25">
      <c r="A35" s="75"/>
      <c r="B35" s="80"/>
      <c r="C35" s="77"/>
      <c r="D35" s="77"/>
      <c r="E35" s="78"/>
      <c r="F35" s="78"/>
    </row>
    <row r="36" spans="1:12" ht="14.25">
      <c r="A36" s="75"/>
      <c r="B36" s="81"/>
      <c r="C36" s="77"/>
      <c r="D36" s="77"/>
      <c r="E36" s="77"/>
      <c r="F36" s="77"/>
    </row>
    <row r="37" spans="1:12">
      <c r="A37" s="82"/>
      <c r="B37" s="82"/>
      <c r="C37" s="82"/>
      <c r="D37" s="83"/>
      <c r="E37" s="83"/>
      <c r="F37" s="83"/>
    </row>
    <row r="38" spans="1:12">
      <c r="A38" s="82"/>
      <c r="B38" s="82"/>
      <c r="C38" s="82"/>
      <c r="D38" s="83"/>
      <c r="E38" s="83"/>
      <c r="F38" s="83"/>
    </row>
    <row r="42" spans="1:12" s="50" customFormat="1" ht="13.5">
      <c r="A42" s="69"/>
      <c r="B42" s="69"/>
      <c r="C42" s="70"/>
      <c r="D42" s="56"/>
      <c r="E42" s="56"/>
      <c r="F42" s="56"/>
      <c r="G42" s="56"/>
      <c r="H42" s="56"/>
      <c r="I42" s="56"/>
      <c r="J42" s="56"/>
      <c r="K42" s="56"/>
      <c r="L42" s="56"/>
    </row>
    <row r="43" spans="1:12" s="50" customFormat="1" ht="13.5">
      <c r="A43" s="69"/>
      <c r="B43" s="69"/>
      <c r="C43" s="70"/>
      <c r="D43" s="56"/>
      <c r="E43" s="56"/>
      <c r="F43" s="56"/>
      <c r="G43" s="56"/>
      <c r="H43" s="56"/>
      <c r="I43" s="56"/>
      <c r="J43" s="56"/>
      <c r="K43" s="56"/>
      <c r="L43" s="56"/>
    </row>
    <row r="45" spans="1:12" s="1" customFormat="1" ht="13.5">
      <c r="A45" s="69"/>
      <c r="B45" s="69"/>
      <c r="C45" s="70"/>
      <c r="D45" s="56"/>
      <c r="E45" s="56"/>
      <c r="F45" s="56"/>
      <c r="G45" s="56"/>
      <c r="H45" s="56"/>
      <c r="I45" s="56"/>
      <c r="J45" s="56"/>
      <c r="K45" s="56"/>
      <c r="L45" s="56"/>
    </row>
    <row r="48" spans="1:12" s="69" customFormat="1">
      <c r="C48" s="70"/>
      <c r="D48" s="56"/>
      <c r="E48" s="56"/>
      <c r="F48" s="56"/>
      <c r="G48" s="56"/>
      <c r="H48" s="56"/>
      <c r="I48" s="56"/>
      <c r="J48" s="56"/>
      <c r="K48" s="56"/>
      <c r="L48" s="56"/>
    </row>
  </sheetData>
  <mergeCells count="9">
    <mergeCell ref="H8:I8"/>
    <mergeCell ref="H13:I13"/>
    <mergeCell ref="H17:I17"/>
    <mergeCell ref="A1:L1"/>
    <mergeCell ref="A2:L2"/>
    <mergeCell ref="A6:C6"/>
    <mergeCell ref="G6:I6"/>
    <mergeCell ref="G7:I7"/>
    <mergeCell ref="B3:D3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1"/>
  <sheetViews>
    <sheetView workbookViewId="0">
      <selection sqref="A1:L1"/>
    </sheetView>
  </sheetViews>
  <sheetFormatPr defaultRowHeight="12"/>
  <cols>
    <col min="1" max="2" width="2.77734375" style="69" customWidth="1"/>
    <col min="3" max="3" width="9.77734375" style="70" customWidth="1"/>
    <col min="4" max="4" width="9.88671875" style="56" customWidth="1"/>
    <col min="5" max="5" width="10.109375" style="56" customWidth="1"/>
    <col min="6" max="6" width="8" style="56" customWidth="1"/>
    <col min="7" max="8" width="2.77734375" style="56" customWidth="1"/>
    <col min="9" max="9" width="9.77734375" style="56" customWidth="1"/>
    <col min="10" max="10" width="13.33203125" style="56" customWidth="1"/>
    <col min="11" max="11" width="11.5546875" style="56" bestFit="1" customWidth="1"/>
    <col min="12" max="12" width="9.33203125" style="56" customWidth="1"/>
    <col min="13" max="16384" width="8.88671875" style="56"/>
  </cols>
  <sheetData>
    <row r="1" spans="1:13" s="1" customFormat="1" ht="20.25">
      <c r="A1" s="303" t="s">
        <v>274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5"/>
    </row>
    <row r="2" spans="1:13" s="2" customFormat="1" ht="14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3"/>
    </row>
    <row r="3" spans="1:13" s="2" customFormat="1" ht="14.25">
      <c r="A3" s="345" t="s">
        <v>215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7"/>
    </row>
    <row r="4" spans="1:13" s="50" customFormat="1" ht="14.25">
      <c r="A4" s="348" t="s">
        <v>268</v>
      </c>
      <c r="B4" s="349"/>
      <c r="C4" s="349"/>
      <c r="D4" s="349"/>
      <c r="E4" s="111"/>
      <c r="F4" s="112"/>
      <c r="G4" s="113"/>
      <c r="H4" s="113"/>
      <c r="I4" s="113"/>
      <c r="J4" s="113"/>
      <c r="K4" s="113"/>
      <c r="L4" s="114"/>
    </row>
    <row r="5" spans="1:13" s="50" customFormat="1" ht="13.5">
      <c r="A5" s="247"/>
      <c r="B5" s="52"/>
      <c r="C5" s="245"/>
      <c r="D5" s="52"/>
      <c r="E5" s="52"/>
      <c r="F5" s="52"/>
      <c r="G5" s="52"/>
      <c r="H5" s="52"/>
      <c r="I5" s="52"/>
      <c r="J5" s="52"/>
      <c r="K5" s="52"/>
      <c r="L5" s="54" t="s">
        <v>179</v>
      </c>
    </row>
    <row r="6" spans="1:13" ht="24">
      <c r="A6" s="246" t="s">
        <v>0</v>
      </c>
      <c r="B6" s="244" t="s">
        <v>1</v>
      </c>
      <c r="C6" s="248" t="s">
        <v>2</v>
      </c>
      <c r="D6" s="55" t="s">
        <v>265</v>
      </c>
      <c r="E6" s="55" t="s">
        <v>267</v>
      </c>
      <c r="F6" s="248" t="s">
        <v>181</v>
      </c>
      <c r="G6" s="248" t="s">
        <v>0</v>
      </c>
      <c r="H6" s="248" t="s">
        <v>1</v>
      </c>
      <c r="I6" s="248" t="s">
        <v>2</v>
      </c>
      <c r="J6" s="55" t="s">
        <v>265</v>
      </c>
      <c r="K6" s="55" t="s">
        <v>267</v>
      </c>
      <c r="L6" s="49" t="s">
        <v>181</v>
      </c>
    </row>
    <row r="7" spans="1:13" s="1" customFormat="1" ht="13.5">
      <c r="A7" s="323" t="s">
        <v>183</v>
      </c>
      <c r="B7" s="310"/>
      <c r="C7" s="310"/>
      <c r="D7" s="71">
        <f>SUM(D8,D11,D15)</f>
        <v>733334407</v>
      </c>
      <c r="E7" s="71">
        <f>SUM(E8,E12,E17,E20)</f>
        <v>453550000</v>
      </c>
      <c r="F7" s="71">
        <f>E7-D7</f>
        <v>-279784407</v>
      </c>
      <c r="G7" s="310" t="s">
        <v>183</v>
      </c>
      <c r="H7" s="310"/>
      <c r="I7" s="310"/>
      <c r="J7" s="178">
        <f>SUM(J8,J15,J22,J28,J33,J38,J43,J51,,J60,J63,J66,J71,J78,J81,J86)</f>
        <v>733334407</v>
      </c>
      <c r="K7" s="178">
        <f>SUM(K8,K15,K22,K28,K33,K38,K43,K51,,K60,K63,K66,K71,K78,K81,K86)</f>
        <v>453550000</v>
      </c>
      <c r="L7" s="138">
        <f>K7-J7</f>
        <v>-279784407</v>
      </c>
      <c r="M7" s="167"/>
    </row>
    <row r="8" spans="1:13">
      <c r="A8" s="247" t="s">
        <v>185</v>
      </c>
      <c r="B8" s="241"/>
      <c r="C8" s="245"/>
      <c r="D8" s="71">
        <f>SUM(D9)</f>
        <v>242550000</v>
      </c>
      <c r="E8" s="71">
        <f>SUM(E9)</f>
        <v>242550000</v>
      </c>
      <c r="F8" s="71">
        <f t="shared" ref="F8:F12" si="0">E8-D8</f>
        <v>0</v>
      </c>
      <c r="G8" s="290" t="s">
        <v>68</v>
      </c>
      <c r="H8" s="290"/>
      <c r="I8" s="290"/>
      <c r="J8" s="71">
        <f>SUM(J9)</f>
        <v>40102000</v>
      </c>
      <c r="K8" s="71">
        <f>SUM(K9)</f>
        <v>40102000</v>
      </c>
      <c r="L8" s="138">
        <f t="shared" ref="L8:L70" si="1">K8-J8</f>
        <v>0</v>
      </c>
      <c r="M8" s="100"/>
    </row>
    <row r="9" spans="1:13">
      <c r="A9" s="247"/>
      <c r="B9" s="241" t="s">
        <v>185</v>
      </c>
      <c r="C9" s="245"/>
      <c r="D9" s="71">
        <f>SUM(D10)</f>
        <v>242550000</v>
      </c>
      <c r="E9" s="71">
        <f>SUM(E10)</f>
        <v>242550000</v>
      </c>
      <c r="F9" s="71">
        <f t="shared" si="0"/>
        <v>0</v>
      </c>
      <c r="G9" s="241"/>
      <c r="H9" s="241" t="s">
        <v>68</v>
      </c>
      <c r="I9" s="245"/>
      <c r="J9" s="71">
        <f>SUM(J10,J11,J12,J13,J14)</f>
        <v>40102000</v>
      </c>
      <c r="K9" s="71">
        <f>SUM(K10,K11,K12,K13,K14)</f>
        <v>40102000</v>
      </c>
      <c r="L9" s="138">
        <f t="shared" si="1"/>
        <v>0</v>
      </c>
      <c r="M9" s="100"/>
    </row>
    <row r="10" spans="1:13">
      <c r="A10" s="247"/>
      <c r="B10" s="241"/>
      <c r="C10" s="245" t="s">
        <v>185</v>
      </c>
      <c r="D10" s="71">
        <v>242550000</v>
      </c>
      <c r="E10" s="71">
        <v>242550000</v>
      </c>
      <c r="F10" s="71">
        <f t="shared" si="0"/>
        <v>0</v>
      </c>
      <c r="G10" s="241"/>
      <c r="H10" s="241"/>
      <c r="I10" s="245" t="s">
        <v>190</v>
      </c>
      <c r="J10" s="71">
        <v>31440000</v>
      </c>
      <c r="K10" s="71">
        <v>31440000</v>
      </c>
      <c r="L10" s="138">
        <f t="shared" si="1"/>
        <v>0</v>
      </c>
      <c r="M10" s="100"/>
    </row>
    <row r="11" spans="1:13">
      <c r="A11" s="247" t="s">
        <v>216</v>
      </c>
      <c r="B11" s="241"/>
      <c r="C11" s="245"/>
      <c r="D11" s="71">
        <f>SUM(D12)</f>
        <v>340784407</v>
      </c>
      <c r="E11" s="71">
        <f>SUM(E12)</f>
        <v>211000000</v>
      </c>
      <c r="F11" s="71">
        <f t="shared" si="0"/>
        <v>-129784407</v>
      </c>
      <c r="G11" s="241"/>
      <c r="H11" s="241"/>
      <c r="I11" s="245" t="s">
        <v>11</v>
      </c>
      <c r="J11" s="71">
        <v>3372000</v>
      </c>
      <c r="K11" s="71">
        <v>3372000</v>
      </c>
      <c r="L11" s="138">
        <f t="shared" si="1"/>
        <v>0</v>
      </c>
      <c r="M11" s="100"/>
    </row>
    <row r="12" spans="1:13" s="50" customFormat="1" ht="13.5">
      <c r="B12" s="241" t="s">
        <v>216</v>
      </c>
      <c r="C12" s="245"/>
      <c r="D12" s="71">
        <f>SUM(D13)</f>
        <v>340784407</v>
      </c>
      <c r="E12" s="71">
        <f>SUM(E13)</f>
        <v>211000000</v>
      </c>
      <c r="F12" s="71">
        <f t="shared" si="0"/>
        <v>-129784407</v>
      </c>
      <c r="G12" s="241"/>
      <c r="H12" s="241"/>
      <c r="I12" s="245" t="s">
        <v>46</v>
      </c>
      <c r="J12" s="71">
        <v>2810000</v>
      </c>
      <c r="K12" s="71">
        <v>2810000</v>
      </c>
      <c r="L12" s="138">
        <f t="shared" si="1"/>
        <v>0</v>
      </c>
      <c r="M12" s="168"/>
    </row>
    <row r="13" spans="1:13" s="50" customFormat="1" ht="13.5">
      <c r="A13" s="247"/>
      <c r="C13" s="245" t="s">
        <v>218</v>
      </c>
      <c r="D13" s="71">
        <v>340784407</v>
      </c>
      <c r="E13" s="71">
        <v>211000000</v>
      </c>
      <c r="F13" s="71">
        <f>E13-D13</f>
        <v>-129784407</v>
      </c>
      <c r="G13" s="241"/>
      <c r="H13" s="241"/>
      <c r="I13" s="245" t="s">
        <v>217</v>
      </c>
      <c r="J13" s="71">
        <v>2280000</v>
      </c>
      <c r="K13" s="71">
        <v>2280000</v>
      </c>
      <c r="L13" s="138">
        <f t="shared" si="1"/>
        <v>0</v>
      </c>
      <c r="M13" s="168"/>
    </row>
    <row r="14" spans="1:13" s="50" customFormat="1" ht="13.5">
      <c r="A14" s="247"/>
      <c r="B14" s="151"/>
      <c r="C14" s="245" t="s">
        <v>220</v>
      </c>
      <c r="D14" s="71">
        <v>0</v>
      </c>
      <c r="E14" s="71">
        <v>0</v>
      </c>
      <c r="F14" s="71">
        <f>E14-D14</f>
        <v>0</v>
      </c>
      <c r="G14" s="241"/>
      <c r="H14" s="241"/>
      <c r="I14" s="245" t="s">
        <v>219</v>
      </c>
      <c r="J14" s="71">
        <v>200000</v>
      </c>
      <c r="K14" s="71">
        <v>200000</v>
      </c>
      <c r="L14" s="138">
        <f t="shared" si="1"/>
        <v>0</v>
      </c>
      <c r="M14" s="168"/>
    </row>
    <row r="15" spans="1:13" s="50" customFormat="1" ht="13.5">
      <c r="A15" s="131" t="s">
        <v>223</v>
      </c>
      <c r="B15" s="242"/>
      <c r="C15" s="243"/>
      <c r="D15" s="71">
        <f>SUM(D16)</f>
        <v>150000000</v>
      </c>
      <c r="E15" s="71">
        <f>SUM(E16)</f>
        <v>0</v>
      </c>
      <c r="F15" s="71">
        <f t="shared" ref="F15:F17" si="2">E15-D15</f>
        <v>-150000000</v>
      </c>
      <c r="G15" s="302" t="s">
        <v>197</v>
      </c>
      <c r="H15" s="300"/>
      <c r="I15" s="301"/>
      <c r="J15" s="71">
        <f>SUM(J16)</f>
        <v>290000</v>
      </c>
      <c r="K15" s="71">
        <f>SUM(K16)</f>
        <v>290000</v>
      </c>
      <c r="L15" s="138">
        <f t="shared" si="1"/>
        <v>0</v>
      </c>
      <c r="M15" s="168"/>
    </row>
    <row r="16" spans="1:13" s="50" customFormat="1" ht="13.5">
      <c r="A16" s="154"/>
      <c r="B16" s="241" t="s">
        <v>223</v>
      </c>
      <c r="C16" s="245"/>
      <c r="D16" s="71">
        <f>SUM(D17:D23)</f>
        <v>150000000</v>
      </c>
      <c r="E16" s="71">
        <f>SUM(E17)</f>
        <v>0</v>
      </c>
      <c r="F16" s="71">
        <f t="shared" si="2"/>
        <v>-150000000</v>
      </c>
      <c r="G16" s="244"/>
      <c r="H16" s="302" t="s">
        <v>197</v>
      </c>
      <c r="I16" s="301"/>
      <c r="J16" s="71">
        <f>SUM(J17,J18,J19,J20,J21)</f>
        <v>290000</v>
      </c>
      <c r="K16" s="71">
        <f>SUM(K17,K18,K19,K20,K21)</f>
        <v>290000</v>
      </c>
      <c r="L16" s="138">
        <f t="shared" si="1"/>
        <v>0</v>
      </c>
      <c r="M16" s="168"/>
    </row>
    <row r="17" spans="1:17" s="1" customFormat="1" ht="13.5" customHeight="1">
      <c r="A17" s="116"/>
      <c r="B17" s="155"/>
      <c r="C17" s="117" t="s">
        <v>223</v>
      </c>
      <c r="D17" s="157">
        <v>150000000</v>
      </c>
      <c r="E17" s="71">
        <v>0</v>
      </c>
      <c r="F17" s="71">
        <f t="shared" si="2"/>
        <v>-150000000</v>
      </c>
      <c r="G17" s="241"/>
      <c r="H17" s="240"/>
      <c r="I17" s="245" t="s">
        <v>221</v>
      </c>
      <c r="J17" s="71">
        <v>164480</v>
      </c>
      <c r="K17" s="71">
        <v>150000</v>
      </c>
      <c r="L17" s="138">
        <f t="shared" si="1"/>
        <v>-14480</v>
      </c>
      <c r="M17" s="167"/>
    </row>
    <row r="18" spans="1:17" s="1" customFormat="1" ht="13.5" customHeight="1">
      <c r="A18" s="116"/>
      <c r="B18" s="155"/>
      <c r="C18" s="117"/>
      <c r="D18" s="157"/>
      <c r="E18" s="157"/>
      <c r="F18" s="157"/>
      <c r="G18" s="241"/>
      <c r="H18" s="52"/>
      <c r="I18" s="245" t="s">
        <v>222</v>
      </c>
      <c r="J18" s="71">
        <v>0</v>
      </c>
      <c r="K18" s="71">
        <v>10000</v>
      </c>
      <c r="L18" s="138">
        <f t="shared" si="1"/>
        <v>10000</v>
      </c>
      <c r="M18" s="167"/>
    </row>
    <row r="19" spans="1:17" s="1" customFormat="1" ht="13.5" customHeight="1">
      <c r="A19" s="241"/>
      <c r="B19" s="241"/>
      <c r="C19" s="156"/>
      <c r="D19" s="102"/>
      <c r="E19" s="102"/>
      <c r="F19" s="102"/>
      <c r="G19" s="241"/>
      <c r="H19" s="241"/>
      <c r="I19" s="52" t="s">
        <v>5</v>
      </c>
      <c r="J19" s="71">
        <v>5520</v>
      </c>
      <c r="K19" s="71">
        <v>10000</v>
      </c>
      <c r="L19" s="138">
        <f t="shared" si="1"/>
        <v>4480</v>
      </c>
      <c r="M19" s="167"/>
    </row>
    <row r="20" spans="1:17" s="1" customFormat="1" ht="13.5" customHeight="1">
      <c r="E20" s="71"/>
      <c r="F20" s="71"/>
      <c r="G20" s="243"/>
      <c r="H20" s="241"/>
      <c r="I20" s="52" t="s">
        <v>4</v>
      </c>
      <c r="J20" s="71">
        <v>20000</v>
      </c>
      <c r="K20" s="71">
        <v>20000</v>
      </c>
      <c r="L20" s="138">
        <f t="shared" si="1"/>
        <v>0</v>
      </c>
      <c r="M20" s="167"/>
    </row>
    <row r="21" spans="1:17" s="1" customFormat="1" ht="13.5" customHeight="1">
      <c r="E21" s="71"/>
      <c r="F21" s="71"/>
      <c r="G21" s="241"/>
      <c r="H21" s="241"/>
      <c r="I21" s="52" t="s">
        <v>224</v>
      </c>
      <c r="J21" s="71">
        <v>100000</v>
      </c>
      <c r="K21" s="71">
        <v>100000</v>
      </c>
      <c r="L21" s="138">
        <f t="shared" si="1"/>
        <v>0</v>
      </c>
      <c r="M21" s="167"/>
    </row>
    <row r="22" spans="1:17" s="1" customFormat="1" ht="13.5" customHeight="1">
      <c r="E22" s="157"/>
      <c r="F22" s="157"/>
      <c r="G22" s="290" t="s">
        <v>201</v>
      </c>
      <c r="H22" s="290"/>
      <c r="I22" s="290"/>
      <c r="J22" s="71">
        <f>SUM(J23)</f>
        <v>3336000</v>
      </c>
      <c r="K22" s="71">
        <f>SUM(K23)</f>
        <v>3336000</v>
      </c>
      <c r="L22" s="138">
        <f t="shared" si="1"/>
        <v>0</v>
      </c>
      <c r="M22" s="167"/>
    </row>
    <row r="23" spans="1:17" s="1" customFormat="1" ht="13.5" customHeight="1">
      <c r="A23" s="252"/>
      <c r="B23" s="60"/>
      <c r="C23" s="60"/>
      <c r="D23" s="57"/>
      <c r="E23" s="57"/>
      <c r="F23" s="57"/>
      <c r="G23" s="241"/>
      <c r="H23" s="290" t="s">
        <v>201</v>
      </c>
      <c r="I23" s="290"/>
      <c r="J23" s="71">
        <f>SUM(J24,J25,J26,J27)</f>
        <v>3336000</v>
      </c>
      <c r="K23" s="71">
        <f>SUM(K24,K25,K26,K27)</f>
        <v>3336000</v>
      </c>
      <c r="L23" s="138">
        <f t="shared" si="1"/>
        <v>0</v>
      </c>
      <c r="M23" s="167"/>
    </row>
    <row r="24" spans="1:17" ht="13.5" customHeight="1">
      <c r="A24" s="247"/>
      <c r="B24" s="241"/>
      <c r="C24" s="245"/>
      <c r="D24" s="57"/>
      <c r="E24" s="57"/>
      <c r="F24" s="57"/>
      <c r="G24" s="241"/>
      <c r="H24" s="241"/>
      <c r="I24" s="61" t="s">
        <v>225</v>
      </c>
      <c r="J24" s="72">
        <v>1111300</v>
      </c>
      <c r="K24" s="72">
        <v>2000000</v>
      </c>
      <c r="L24" s="138">
        <f t="shared" si="1"/>
        <v>888700</v>
      </c>
      <c r="M24" s="100"/>
    </row>
    <row r="25" spans="1:17" ht="13.5" customHeight="1">
      <c r="A25" s="247"/>
      <c r="B25" s="241"/>
      <c r="C25" s="245"/>
      <c r="D25" s="57"/>
      <c r="E25" s="57"/>
      <c r="F25" s="57"/>
      <c r="G25" s="241"/>
      <c r="H25" s="52"/>
      <c r="I25" s="62" t="s">
        <v>226</v>
      </c>
      <c r="J25" s="72">
        <v>500000</v>
      </c>
      <c r="K25" s="72">
        <v>500000</v>
      </c>
      <c r="L25" s="138">
        <f t="shared" si="1"/>
        <v>0</v>
      </c>
      <c r="M25" s="100"/>
    </row>
    <row r="26" spans="1:17" ht="13.5" customHeight="1">
      <c r="A26" s="247"/>
      <c r="B26" s="241"/>
      <c r="C26" s="245"/>
      <c r="D26" s="57"/>
      <c r="E26" s="57"/>
      <c r="F26" s="57"/>
      <c r="G26" s="241"/>
      <c r="H26" s="241"/>
      <c r="I26" s="61" t="s">
        <v>19</v>
      </c>
      <c r="J26" s="71">
        <v>1675300</v>
      </c>
      <c r="K26" s="71">
        <v>786600</v>
      </c>
      <c r="L26" s="138">
        <f t="shared" si="1"/>
        <v>-888700</v>
      </c>
      <c r="M26" s="100"/>
    </row>
    <row r="27" spans="1:17" ht="13.5" customHeight="1">
      <c r="A27" s="246"/>
      <c r="B27" s="244"/>
      <c r="C27" s="245"/>
      <c r="D27" s="52"/>
      <c r="E27" s="52"/>
      <c r="F27" s="52"/>
      <c r="G27" s="241"/>
      <c r="H27" s="241"/>
      <c r="I27" s="61" t="s">
        <v>227</v>
      </c>
      <c r="J27" s="72">
        <v>49400</v>
      </c>
      <c r="K27" s="72">
        <v>49400</v>
      </c>
      <c r="L27" s="138">
        <f t="shared" si="1"/>
        <v>0</v>
      </c>
      <c r="M27" s="100"/>
      <c r="Q27" s="254"/>
    </row>
    <row r="28" spans="1:17" ht="13.5" customHeight="1">
      <c r="A28" s="246"/>
      <c r="B28" s="244"/>
      <c r="C28" s="245"/>
      <c r="D28" s="52"/>
      <c r="E28" s="52"/>
      <c r="F28" s="52"/>
      <c r="G28" s="339" t="s">
        <v>228</v>
      </c>
      <c r="H28" s="340"/>
      <c r="I28" s="340"/>
      <c r="J28" s="71">
        <f>SUM(J29)</f>
        <v>43540000</v>
      </c>
      <c r="K28" s="71">
        <f>SUM(K29)</f>
        <v>43540000</v>
      </c>
      <c r="L28" s="138">
        <f t="shared" si="1"/>
        <v>0</v>
      </c>
      <c r="M28" s="100"/>
    </row>
    <row r="29" spans="1:17" s="50" customFormat="1" ht="13.5" customHeight="1">
      <c r="A29" s="246"/>
      <c r="B29" s="244"/>
      <c r="C29" s="245"/>
      <c r="D29" s="52"/>
      <c r="E29" s="52"/>
      <c r="F29" s="52"/>
      <c r="G29" s="249"/>
      <c r="H29" s="249" t="s">
        <v>228</v>
      </c>
      <c r="I29" s="250"/>
      <c r="J29" s="71">
        <f>SUM(J30,J31,J32)</f>
        <v>43540000</v>
      </c>
      <c r="K29" s="71">
        <f>SUM(K30,K31,K32)</f>
        <v>43540000</v>
      </c>
      <c r="L29" s="138">
        <f t="shared" si="1"/>
        <v>0</v>
      </c>
      <c r="M29" s="168"/>
    </row>
    <row r="30" spans="1:17" s="50" customFormat="1" ht="13.5" customHeight="1">
      <c r="A30" s="246"/>
      <c r="B30" s="244"/>
      <c r="C30" s="245"/>
      <c r="D30" s="52"/>
      <c r="E30" s="52"/>
      <c r="F30" s="52"/>
      <c r="G30" s="249"/>
      <c r="H30" s="249"/>
      <c r="I30" s="250" t="s">
        <v>229</v>
      </c>
      <c r="J30" s="71">
        <v>42308000</v>
      </c>
      <c r="K30" s="71">
        <v>42308000</v>
      </c>
      <c r="L30" s="138">
        <f t="shared" si="1"/>
        <v>0</v>
      </c>
      <c r="M30" s="168"/>
    </row>
    <row r="31" spans="1:17" ht="13.5" customHeight="1">
      <c r="A31" s="246"/>
      <c r="B31" s="244"/>
      <c r="C31" s="245"/>
      <c r="D31" s="52"/>
      <c r="E31" s="52"/>
      <c r="F31" s="52"/>
      <c r="G31" s="249"/>
      <c r="H31" s="249"/>
      <c r="I31" s="250" t="s">
        <v>230</v>
      </c>
      <c r="J31" s="71">
        <v>1032000</v>
      </c>
      <c r="K31" s="71">
        <v>1032000</v>
      </c>
      <c r="L31" s="138">
        <f t="shared" si="1"/>
        <v>0</v>
      </c>
      <c r="M31" s="100"/>
    </row>
    <row r="32" spans="1:17" ht="13.5" customHeight="1">
      <c r="A32" s="246"/>
      <c r="B32" s="244"/>
      <c r="C32" s="245"/>
      <c r="D32" s="52"/>
      <c r="E32" s="52"/>
      <c r="F32" s="52"/>
      <c r="G32" s="249"/>
      <c r="H32" s="249"/>
      <c r="I32" s="250" t="s">
        <v>231</v>
      </c>
      <c r="J32" s="71">
        <v>200000</v>
      </c>
      <c r="K32" s="71">
        <v>200000</v>
      </c>
      <c r="L32" s="138">
        <f t="shared" si="1"/>
        <v>0</v>
      </c>
      <c r="M32" s="100"/>
    </row>
    <row r="33" spans="1:13">
      <c r="A33" s="246"/>
      <c r="B33" s="244"/>
      <c r="C33" s="245"/>
      <c r="D33" s="52"/>
      <c r="E33" s="52"/>
      <c r="F33" s="52"/>
      <c r="G33" s="341" t="s">
        <v>232</v>
      </c>
      <c r="H33" s="343"/>
      <c r="I33" s="342"/>
      <c r="J33" s="71">
        <f>J34</f>
        <v>2912000</v>
      </c>
      <c r="K33" s="71">
        <f>K34</f>
        <v>2912000</v>
      </c>
      <c r="L33" s="138">
        <f t="shared" si="1"/>
        <v>0</v>
      </c>
      <c r="M33" s="100"/>
    </row>
    <row r="34" spans="1:13">
      <c r="A34" s="246"/>
      <c r="B34" s="244"/>
      <c r="C34" s="245"/>
      <c r="D34" s="52"/>
      <c r="E34" s="52"/>
      <c r="F34" s="52"/>
      <c r="G34" s="249"/>
      <c r="H34" s="337" t="s">
        <v>232</v>
      </c>
      <c r="I34" s="338"/>
      <c r="J34" s="71">
        <f>SUM(J35:J37)</f>
        <v>2912000</v>
      </c>
      <c r="K34" s="71">
        <f>SUM(K35:K37)</f>
        <v>2912000</v>
      </c>
      <c r="L34" s="138">
        <f t="shared" si="1"/>
        <v>0</v>
      </c>
      <c r="M34" s="100"/>
    </row>
    <row r="35" spans="1:13">
      <c r="A35" s="246"/>
      <c r="B35" s="244"/>
      <c r="C35" s="245"/>
      <c r="D35" s="52"/>
      <c r="E35" s="52"/>
      <c r="F35" s="52"/>
      <c r="G35" s="249"/>
      <c r="H35" s="255"/>
      <c r="I35" s="256" t="s">
        <v>233</v>
      </c>
      <c r="J35" s="71">
        <v>2800000</v>
      </c>
      <c r="K35" s="71">
        <v>2800000</v>
      </c>
      <c r="L35" s="138">
        <f t="shared" si="1"/>
        <v>0</v>
      </c>
      <c r="M35" s="100"/>
    </row>
    <row r="36" spans="1:13">
      <c r="A36" s="246"/>
      <c r="B36" s="244"/>
      <c r="C36" s="245"/>
      <c r="D36" s="52"/>
      <c r="E36" s="52"/>
      <c r="F36" s="52"/>
      <c r="G36" s="249"/>
      <c r="H36" s="249"/>
      <c r="I36" s="250" t="s">
        <v>234</v>
      </c>
      <c r="J36" s="71">
        <v>84000</v>
      </c>
      <c r="K36" s="71">
        <v>84000</v>
      </c>
      <c r="L36" s="138">
        <f t="shared" si="1"/>
        <v>0</v>
      </c>
      <c r="M36" s="100"/>
    </row>
    <row r="37" spans="1:13">
      <c r="A37" s="246"/>
      <c r="B37" s="244"/>
      <c r="C37" s="245"/>
      <c r="D37" s="52"/>
      <c r="E37" s="52"/>
      <c r="F37" s="52"/>
      <c r="G37" s="249"/>
      <c r="H37" s="249"/>
      <c r="I37" s="250" t="s">
        <v>235</v>
      </c>
      <c r="J37" s="71">
        <v>28000</v>
      </c>
      <c r="K37" s="71">
        <v>28000</v>
      </c>
      <c r="L37" s="138">
        <f t="shared" si="1"/>
        <v>0</v>
      </c>
      <c r="M37" s="100"/>
    </row>
    <row r="38" spans="1:13">
      <c r="A38" s="246"/>
      <c r="B38" s="244"/>
      <c r="C38" s="245"/>
      <c r="D38" s="52"/>
      <c r="E38" s="52"/>
      <c r="F38" s="52"/>
      <c r="G38" s="339" t="s">
        <v>236</v>
      </c>
      <c r="H38" s="340"/>
      <c r="I38" s="340"/>
      <c r="J38" s="71">
        <f>J39</f>
        <v>26676000</v>
      </c>
      <c r="K38" s="71">
        <f>K39</f>
        <v>26676000</v>
      </c>
      <c r="L38" s="138">
        <f t="shared" si="1"/>
        <v>0</v>
      </c>
      <c r="M38" s="100"/>
    </row>
    <row r="39" spans="1:13">
      <c r="A39" s="246"/>
      <c r="B39" s="244"/>
      <c r="C39" s="245"/>
      <c r="D39" s="52"/>
      <c r="E39" s="52"/>
      <c r="F39" s="52"/>
      <c r="G39" s="249"/>
      <c r="H39" s="341" t="s">
        <v>68</v>
      </c>
      <c r="I39" s="342"/>
      <c r="J39" s="71">
        <f>SUM(J40,J41,J42)</f>
        <v>26676000</v>
      </c>
      <c r="K39" s="71">
        <f>SUM(K40,K41,K42)</f>
        <v>26676000</v>
      </c>
      <c r="L39" s="138">
        <f t="shared" si="1"/>
        <v>0</v>
      </c>
      <c r="M39" s="100"/>
    </row>
    <row r="40" spans="1:13">
      <c r="A40" s="246"/>
      <c r="B40" s="244"/>
      <c r="C40" s="245"/>
      <c r="D40" s="52"/>
      <c r="E40" s="52"/>
      <c r="F40" s="52"/>
      <c r="G40" s="249"/>
      <c r="H40" s="249"/>
      <c r="I40" s="250" t="s">
        <v>190</v>
      </c>
      <c r="J40" s="71">
        <v>22710000</v>
      </c>
      <c r="K40" s="71">
        <v>22710000</v>
      </c>
      <c r="L40" s="138">
        <f t="shared" si="1"/>
        <v>0</v>
      </c>
      <c r="M40" s="100"/>
    </row>
    <row r="41" spans="1:13">
      <c r="A41" s="246"/>
      <c r="B41" s="244"/>
      <c r="C41" s="245"/>
      <c r="D41" s="52"/>
      <c r="E41" s="52"/>
      <c r="F41" s="52"/>
      <c r="G41" s="249"/>
      <c r="H41" s="249"/>
      <c r="I41" s="250" t="s">
        <v>192</v>
      </c>
      <c r="J41" s="71">
        <v>2086000</v>
      </c>
      <c r="K41" s="71">
        <v>2086000</v>
      </c>
      <c r="L41" s="138">
        <f t="shared" si="1"/>
        <v>0</v>
      </c>
      <c r="M41" s="100"/>
    </row>
    <row r="42" spans="1:13">
      <c r="A42" s="246"/>
      <c r="B42" s="244"/>
      <c r="C42" s="245"/>
      <c r="D42" s="52"/>
      <c r="E42" s="52"/>
      <c r="F42" s="52"/>
      <c r="G42" s="249"/>
      <c r="H42" s="249"/>
      <c r="I42" s="250" t="s">
        <v>46</v>
      </c>
      <c r="J42" s="71">
        <v>1880000</v>
      </c>
      <c r="K42" s="71">
        <v>1880000</v>
      </c>
      <c r="L42" s="138">
        <f t="shared" si="1"/>
        <v>0</v>
      </c>
      <c r="M42" s="100"/>
    </row>
    <row r="43" spans="1:13">
      <c r="A43" s="246"/>
      <c r="B43" s="244"/>
      <c r="C43" s="245"/>
      <c r="D43" s="52"/>
      <c r="E43" s="52"/>
      <c r="F43" s="52"/>
      <c r="G43" s="341" t="s">
        <v>237</v>
      </c>
      <c r="H43" s="343"/>
      <c r="I43" s="342"/>
      <c r="J43" s="71">
        <f>SUM(J45,J46,J47,J48,J49)</f>
        <v>9240000</v>
      </c>
      <c r="K43" s="71">
        <f>SUM(K45,K46,K47,K48,K49)</f>
        <v>9240000</v>
      </c>
      <c r="L43" s="138">
        <f t="shared" si="1"/>
        <v>0</v>
      </c>
      <c r="M43" s="100"/>
    </row>
    <row r="44" spans="1:13">
      <c r="A44" s="246"/>
      <c r="B44" s="244"/>
      <c r="C44" s="245"/>
      <c r="D44" s="52"/>
      <c r="E44" s="52"/>
      <c r="F44" s="52"/>
      <c r="G44" s="255"/>
      <c r="H44" s="341" t="s">
        <v>197</v>
      </c>
      <c r="I44" s="342"/>
      <c r="J44" s="71">
        <f>SUM(J45:J49)</f>
        <v>9240000</v>
      </c>
      <c r="K44" s="71">
        <f>SUM(K45:K49)</f>
        <v>9240000</v>
      </c>
      <c r="L44" s="138">
        <f t="shared" si="1"/>
        <v>0</v>
      </c>
      <c r="M44" s="100"/>
    </row>
    <row r="45" spans="1:13">
      <c r="A45" s="246"/>
      <c r="B45" s="244"/>
      <c r="C45" s="245"/>
      <c r="D45" s="52"/>
      <c r="E45" s="52"/>
      <c r="F45" s="52"/>
      <c r="G45" s="249"/>
      <c r="H45" s="249"/>
      <c r="I45" s="250" t="s">
        <v>221</v>
      </c>
      <c r="J45" s="71">
        <v>1328480</v>
      </c>
      <c r="K45" s="71">
        <v>1220000</v>
      </c>
      <c r="L45" s="138">
        <f t="shared" si="1"/>
        <v>-108480</v>
      </c>
      <c r="M45" s="100"/>
    </row>
    <row r="46" spans="1:13">
      <c r="A46" s="246"/>
      <c r="B46" s="244"/>
      <c r="C46" s="245"/>
      <c r="D46" s="52"/>
      <c r="E46" s="52"/>
      <c r="F46" s="52"/>
      <c r="G46" s="249"/>
      <c r="H46" s="249"/>
      <c r="I46" s="250" t="s">
        <v>5</v>
      </c>
      <c r="J46" s="71">
        <v>1691520</v>
      </c>
      <c r="K46" s="71">
        <v>1800000</v>
      </c>
      <c r="L46" s="138">
        <f t="shared" si="1"/>
        <v>108480</v>
      </c>
      <c r="M46" s="100"/>
    </row>
    <row r="47" spans="1:13">
      <c r="A47" s="246"/>
      <c r="B47" s="244"/>
      <c r="C47" s="245"/>
      <c r="D47" s="52"/>
      <c r="E47" s="52"/>
      <c r="F47" s="52"/>
      <c r="G47" s="249"/>
      <c r="H47" s="249"/>
      <c r="I47" s="250" t="s">
        <v>4</v>
      </c>
      <c r="J47" s="71">
        <v>120000</v>
      </c>
      <c r="K47" s="71">
        <v>120000</v>
      </c>
      <c r="L47" s="138">
        <f t="shared" si="1"/>
        <v>0</v>
      </c>
      <c r="M47" s="100"/>
    </row>
    <row r="48" spans="1:13">
      <c r="A48" s="246"/>
      <c r="B48" s="244"/>
      <c r="C48" s="245"/>
      <c r="D48" s="52"/>
      <c r="E48" s="52"/>
      <c r="F48" s="52"/>
      <c r="G48" s="249"/>
      <c r="H48" s="249"/>
      <c r="I48" s="250" t="s">
        <v>238</v>
      </c>
      <c r="J48" s="71">
        <v>100000</v>
      </c>
      <c r="K48" s="71">
        <v>100000</v>
      </c>
      <c r="L48" s="138">
        <f t="shared" si="1"/>
        <v>0</v>
      </c>
      <c r="M48" s="100"/>
    </row>
    <row r="49" spans="1:13">
      <c r="A49" s="246"/>
      <c r="B49" s="244"/>
      <c r="C49" s="245"/>
      <c r="D49" s="52"/>
      <c r="E49" s="52"/>
      <c r="F49" s="52"/>
      <c r="G49" s="249"/>
      <c r="H49" s="249"/>
      <c r="I49" s="250" t="s">
        <v>18</v>
      </c>
      <c r="J49" s="71">
        <v>6000000</v>
      </c>
      <c r="K49" s="71">
        <v>6000000</v>
      </c>
      <c r="L49" s="138">
        <f t="shared" si="1"/>
        <v>0</v>
      </c>
      <c r="M49" s="100"/>
    </row>
    <row r="50" spans="1:13">
      <c r="A50" s="246"/>
      <c r="B50" s="244"/>
      <c r="C50" s="245"/>
      <c r="D50" s="52"/>
      <c r="E50" s="52"/>
      <c r="F50" s="52"/>
      <c r="G50" s="337" t="s">
        <v>239</v>
      </c>
      <c r="H50" s="344"/>
      <c r="I50" s="338"/>
      <c r="J50" s="71">
        <f>SUM(J51)</f>
        <v>95854000</v>
      </c>
      <c r="K50" s="71">
        <f>SUM(K51)</f>
        <v>95854000</v>
      </c>
      <c r="L50" s="138">
        <f t="shared" si="1"/>
        <v>0</v>
      </c>
      <c r="M50" s="100"/>
    </row>
    <row r="51" spans="1:13">
      <c r="A51" s="246"/>
      <c r="B51" s="244"/>
      <c r="C51" s="245"/>
      <c r="D51" s="52"/>
      <c r="E51" s="52"/>
      <c r="F51" s="52"/>
      <c r="G51" s="255"/>
      <c r="H51" s="343" t="s">
        <v>201</v>
      </c>
      <c r="I51" s="342"/>
      <c r="J51" s="71">
        <f>SUM(J52:J59)</f>
        <v>95854000</v>
      </c>
      <c r="K51" s="71">
        <f>SUM(K52:K59)</f>
        <v>95854000</v>
      </c>
      <c r="L51" s="138">
        <f t="shared" si="1"/>
        <v>0</v>
      </c>
      <c r="M51" s="100"/>
    </row>
    <row r="52" spans="1:13">
      <c r="A52" s="246"/>
      <c r="B52" s="244"/>
      <c r="C52" s="245"/>
      <c r="D52" s="52"/>
      <c r="E52" s="52"/>
      <c r="F52" s="52"/>
      <c r="G52" s="249"/>
      <c r="H52" s="249"/>
      <c r="I52" s="250" t="s">
        <v>240</v>
      </c>
      <c r="J52" s="71">
        <v>29400000</v>
      </c>
      <c r="K52" s="71">
        <v>29400000</v>
      </c>
      <c r="L52" s="138">
        <f t="shared" si="1"/>
        <v>0</v>
      </c>
      <c r="M52" s="100"/>
    </row>
    <row r="53" spans="1:13">
      <c r="A53" s="246"/>
      <c r="B53" s="244"/>
      <c r="C53" s="245"/>
      <c r="D53" s="52"/>
      <c r="E53" s="52"/>
      <c r="F53" s="52"/>
      <c r="G53" s="249"/>
      <c r="H53" s="249"/>
      <c r="I53" s="250" t="s">
        <v>241</v>
      </c>
      <c r="J53" s="71">
        <v>1210000</v>
      </c>
      <c r="K53" s="71">
        <v>1210000</v>
      </c>
      <c r="L53" s="138">
        <f t="shared" si="1"/>
        <v>0</v>
      </c>
      <c r="M53" s="100"/>
    </row>
    <row r="54" spans="1:13">
      <c r="A54" s="246"/>
      <c r="B54" s="244"/>
      <c r="C54" s="245"/>
      <c r="D54" s="52"/>
      <c r="E54" s="52"/>
      <c r="F54" s="52"/>
      <c r="G54" s="249"/>
      <c r="H54" s="249"/>
      <c r="I54" s="266" t="s">
        <v>270</v>
      </c>
      <c r="J54" s="71">
        <v>23588150</v>
      </c>
      <c r="K54" s="71">
        <v>23500000</v>
      </c>
      <c r="L54" s="138">
        <f t="shared" si="1"/>
        <v>-88150</v>
      </c>
      <c r="M54" s="100"/>
    </row>
    <row r="55" spans="1:13">
      <c r="A55" s="246"/>
      <c r="B55" s="244"/>
      <c r="C55" s="245"/>
      <c r="D55" s="52"/>
      <c r="E55" s="52"/>
      <c r="F55" s="52"/>
      <c r="G55" s="249"/>
      <c r="H55" s="249"/>
      <c r="I55" s="250" t="s">
        <v>242</v>
      </c>
      <c r="J55" s="71">
        <v>140000</v>
      </c>
      <c r="K55" s="71">
        <v>148000</v>
      </c>
      <c r="L55" s="138">
        <f t="shared" si="1"/>
        <v>8000</v>
      </c>
      <c r="M55" s="100"/>
    </row>
    <row r="56" spans="1:13">
      <c r="A56" s="246"/>
      <c r="B56" s="244"/>
      <c r="C56" s="245"/>
      <c r="D56" s="52"/>
      <c r="E56" s="52"/>
      <c r="F56" s="52"/>
      <c r="G56" s="249"/>
      <c r="H56" s="249"/>
      <c r="I56" s="250" t="s">
        <v>243</v>
      </c>
      <c r="J56" s="71">
        <v>31640000</v>
      </c>
      <c r="K56" s="71">
        <v>31200000</v>
      </c>
      <c r="L56" s="138">
        <f t="shared" si="1"/>
        <v>-440000</v>
      </c>
      <c r="M56" s="100"/>
    </row>
    <row r="57" spans="1:13">
      <c r="A57" s="246"/>
      <c r="B57" s="244"/>
      <c r="C57" s="245"/>
      <c r="D57" s="52"/>
      <c r="E57" s="52"/>
      <c r="F57" s="52"/>
      <c r="G57" s="249"/>
      <c r="H57" s="249"/>
      <c r="I57" s="250" t="s">
        <v>244</v>
      </c>
      <c r="J57" s="71">
        <v>6000000</v>
      </c>
      <c r="K57" s="71">
        <v>6000000</v>
      </c>
      <c r="L57" s="138">
        <f t="shared" si="1"/>
        <v>0</v>
      </c>
      <c r="M57" s="100"/>
    </row>
    <row r="58" spans="1:13">
      <c r="A58" s="246"/>
      <c r="B58" s="244"/>
      <c r="C58" s="245"/>
      <c r="D58" s="52"/>
      <c r="E58" s="52"/>
      <c r="F58" s="52"/>
      <c r="G58" s="249"/>
      <c r="H58" s="249"/>
      <c r="I58" s="250" t="s">
        <v>245</v>
      </c>
      <c r="J58" s="71">
        <v>444500</v>
      </c>
      <c r="K58" s="71">
        <v>396000</v>
      </c>
      <c r="L58" s="138">
        <f t="shared" si="1"/>
        <v>-48500</v>
      </c>
      <c r="M58" s="100"/>
    </row>
    <row r="59" spans="1:13">
      <c r="A59" s="246"/>
      <c r="B59" s="244"/>
      <c r="C59" s="245"/>
      <c r="D59" s="52"/>
      <c r="E59" s="52"/>
      <c r="F59" s="52"/>
      <c r="G59" s="249"/>
      <c r="H59" s="249"/>
      <c r="I59" s="250" t="s">
        <v>246</v>
      </c>
      <c r="J59" s="71">
        <v>3431350</v>
      </c>
      <c r="K59" s="71">
        <v>4000000</v>
      </c>
      <c r="L59" s="138">
        <f t="shared" si="1"/>
        <v>568650</v>
      </c>
      <c r="M59" s="100"/>
    </row>
    <row r="60" spans="1:13">
      <c r="A60" s="246"/>
      <c r="B60" s="244"/>
      <c r="C60" s="245"/>
      <c r="D60" s="52"/>
      <c r="E60" s="52"/>
      <c r="F60" s="52"/>
      <c r="G60" s="341" t="s">
        <v>247</v>
      </c>
      <c r="H60" s="343"/>
      <c r="I60" s="342"/>
      <c r="J60" s="71">
        <f>J61</f>
        <v>6000000</v>
      </c>
      <c r="K60" s="71">
        <f>K61</f>
        <v>6000000</v>
      </c>
      <c r="L60" s="138">
        <f t="shared" si="1"/>
        <v>0</v>
      </c>
      <c r="M60" s="100"/>
    </row>
    <row r="61" spans="1:13">
      <c r="A61" s="246"/>
      <c r="B61" s="244"/>
      <c r="C61" s="245"/>
      <c r="D61" s="52"/>
      <c r="E61" s="52"/>
      <c r="F61" s="52"/>
      <c r="G61" s="249"/>
      <c r="H61" s="337" t="s">
        <v>247</v>
      </c>
      <c r="I61" s="338"/>
      <c r="J61" s="71">
        <f>SUM(J62)</f>
        <v>6000000</v>
      </c>
      <c r="K61" s="71">
        <f>SUM(K62)</f>
        <v>6000000</v>
      </c>
      <c r="L61" s="138">
        <f t="shared" si="1"/>
        <v>0</v>
      </c>
      <c r="M61" s="100"/>
    </row>
    <row r="62" spans="1:13">
      <c r="A62" s="246"/>
      <c r="B62" s="244"/>
      <c r="C62" s="245"/>
      <c r="D62" s="52"/>
      <c r="E62" s="52"/>
      <c r="F62" s="52"/>
      <c r="G62" s="249"/>
      <c r="H62" s="249"/>
      <c r="I62" s="250" t="s">
        <v>247</v>
      </c>
      <c r="J62" s="71">
        <v>6000000</v>
      </c>
      <c r="K62" s="71">
        <v>6000000</v>
      </c>
      <c r="L62" s="138">
        <f t="shared" si="1"/>
        <v>0</v>
      </c>
      <c r="M62" s="100"/>
    </row>
    <row r="63" spans="1:13">
      <c r="A63" s="246"/>
      <c r="B63" s="244"/>
      <c r="C63" s="245"/>
      <c r="D63" s="52"/>
      <c r="E63" s="52"/>
      <c r="F63" s="52"/>
      <c r="G63" s="339" t="s">
        <v>248</v>
      </c>
      <c r="H63" s="340"/>
      <c r="I63" s="340"/>
      <c r="J63" s="71">
        <f>SUM(J64)</f>
        <v>211784407</v>
      </c>
      <c r="K63" s="71">
        <f>SUM(K64)</f>
        <v>211000000</v>
      </c>
      <c r="L63" s="138">
        <f t="shared" si="1"/>
        <v>-784407</v>
      </c>
      <c r="M63" s="100"/>
    </row>
    <row r="64" spans="1:13">
      <c r="A64" s="246"/>
      <c r="B64" s="244"/>
      <c r="C64" s="245"/>
      <c r="D64" s="52"/>
      <c r="E64" s="52"/>
      <c r="F64" s="52"/>
      <c r="G64" s="249"/>
      <c r="H64" s="249" t="s">
        <v>248</v>
      </c>
      <c r="I64" s="250"/>
      <c r="J64" s="71">
        <f>SUM(J65)</f>
        <v>211784407</v>
      </c>
      <c r="K64" s="71">
        <f>SUM(K65)</f>
        <v>211000000</v>
      </c>
      <c r="L64" s="138">
        <f t="shared" si="1"/>
        <v>-784407</v>
      </c>
      <c r="M64" s="100"/>
    </row>
    <row r="65" spans="1:13">
      <c r="A65" s="246"/>
      <c r="B65" s="244"/>
      <c r="C65" s="245"/>
      <c r="D65" s="52"/>
      <c r="E65" s="52"/>
      <c r="F65" s="52"/>
      <c r="G65" s="249"/>
      <c r="H65" s="249"/>
      <c r="I65" s="250" t="s">
        <v>248</v>
      </c>
      <c r="J65" s="71">
        <v>211784407</v>
      </c>
      <c r="K65" s="71">
        <v>211000000</v>
      </c>
      <c r="L65" s="138">
        <f t="shared" si="1"/>
        <v>-784407</v>
      </c>
      <c r="M65" s="100"/>
    </row>
    <row r="66" spans="1:13">
      <c r="A66" s="246"/>
      <c r="B66" s="244"/>
      <c r="C66" s="245"/>
      <c r="D66" s="52"/>
      <c r="E66" s="52"/>
      <c r="F66" s="52"/>
      <c r="G66" s="339" t="s">
        <v>249</v>
      </c>
      <c r="H66" s="340"/>
      <c r="I66" s="340"/>
      <c r="J66" s="71">
        <f>SUM(J67)</f>
        <v>2600000</v>
      </c>
      <c r="K66" s="71">
        <f>SUM(K67)</f>
        <v>2600000</v>
      </c>
      <c r="L66" s="138">
        <f t="shared" si="1"/>
        <v>0</v>
      </c>
      <c r="M66" s="100"/>
    </row>
    <row r="67" spans="1:13">
      <c r="A67" s="246"/>
      <c r="B67" s="244"/>
      <c r="C67" s="245"/>
      <c r="D67" s="52"/>
      <c r="E67" s="52"/>
      <c r="F67" s="52"/>
      <c r="G67" s="249"/>
      <c r="H67" s="249" t="s">
        <v>249</v>
      </c>
      <c r="I67" s="250"/>
      <c r="J67" s="71">
        <f>SUM(J68,J69,J70)</f>
        <v>2600000</v>
      </c>
      <c r="K67" s="71">
        <f>SUM(K68,K69,K70)</f>
        <v>2600000</v>
      </c>
      <c r="L67" s="138">
        <f t="shared" si="1"/>
        <v>0</v>
      </c>
      <c r="M67" s="100"/>
    </row>
    <row r="68" spans="1:13">
      <c r="A68" s="246"/>
      <c r="B68" s="244"/>
      <c r="C68" s="245"/>
      <c r="D68" s="52"/>
      <c r="E68" s="52"/>
      <c r="F68" s="52"/>
      <c r="G68" s="249"/>
      <c r="H68" s="249"/>
      <c r="I68" s="250" t="s">
        <v>250</v>
      </c>
      <c r="J68" s="71">
        <v>2500000</v>
      </c>
      <c r="K68" s="71">
        <v>2500000</v>
      </c>
      <c r="L68" s="138">
        <f t="shared" si="1"/>
        <v>0</v>
      </c>
      <c r="M68" s="100"/>
    </row>
    <row r="69" spans="1:13">
      <c r="A69" s="246"/>
      <c r="B69" s="244"/>
      <c r="C69" s="245"/>
      <c r="D69" s="52"/>
      <c r="E69" s="52"/>
      <c r="F69" s="52"/>
      <c r="G69" s="249"/>
      <c r="H69" s="249"/>
      <c r="I69" s="250" t="s">
        <v>235</v>
      </c>
      <c r="J69" s="71">
        <v>25000</v>
      </c>
      <c r="K69" s="71">
        <v>25000</v>
      </c>
      <c r="L69" s="138">
        <f t="shared" si="1"/>
        <v>0</v>
      </c>
      <c r="M69" s="100"/>
    </row>
    <row r="70" spans="1:13">
      <c r="A70" s="246"/>
      <c r="B70" s="244"/>
      <c r="C70" s="245"/>
      <c r="D70" s="52"/>
      <c r="E70" s="52"/>
      <c r="F70" s="52"/>
      <c r="G70" s="249"/>
      <c r="H70" s="249"/>
      <c r="I70" s="250" t="s">
        <v>234</v>
      </c>
      <c r="J70" s="71">
        <v>75000</v>
      </c>
      <c r="K70" s="71">
        <v>75000</v>
      </c>
      <c r="L70" s="138">
        <f t="shared" si="1"/>
        <v>0</v>
      </c>
      <c r="M70" s="100"/>
    </row>
    <row r="71" spans="1:13">
      <c r="A71" s="246"/>
      <c r="B71" s="244"/>
      <c r="C71" s="245"/>
      <c r="D71" s="52"/>
      <c r="E71" s="52"/>
      <c r="F71" s="52"/>
      <c r="G71" s="334" t="s">
        <v>251</v>
      </c>
      <c r="H71" s="336"/>
      <c r="I71" s="336"/>
      <c r="J71" s="71">
        <f>SUM(J72)</f>
        <v>12000000</v>
      </c>
      <c r="K71" s="71">
        <f>SUM(K72)</f>
        <v>12000000</v>
      </c>
      <c r="L71" s="138">
        <f t="shared" ref="L71:L88" si="3">K71-J71</f>
        <v>0</v>
      </c>
      <c r="M71" s="100"/>
    </row>
    <row r="72" spans="1:13">
      <c r="A72" s="246"/>
      <c r="B72" s="244"/>
      <c r="C72" s="245"/>
      <c r="D72" s="52"/>
      <c r="E72" s="52"/>
      <c r="F72" s="52"/>
      <c r="G72" s="249"/>
      <c r="H72" s="334" t="s">
        <v>251</v>
      </c>
      <c r="I72" s="334"/>
      <c r="J72" s="71">
        <f>SUM(J73,J74,J75,J76,J77)</f>
        <v>12000000</v>
      </c>
      <c r="K72" s="71">
        <f>SUM(K73,K74,K75,K76,K77)</f>
        <v>12000000</v>
      </c>
      <c r="L72" s="138">
        <f t="shared" si="3"/>
        <v>0</v>
      </c>
      <c r="M72" s="100"/>
    </row>
    <row r="73" spans="1:13">
      <c r="A73" s="246"/>
      <c r="B73" s="244"/>
      <c r="C73" s="245"/>
      <c r="D73" s="52"/>
      <c r="E73" s="52"/>
      <c r="F73" s="52"/>
      <c r="G73" s="249"/>
      <c r="H73" s="251"/>
      <c r="I73" s="250" t="s">
        <v>60</v>
      </c>
      <c r="J73" s="71">
        <v>600000</v>
      </c>
      <c r="K73" s="71">
        <v>600000</v>
      </c>
      <c r="L73" s="138">
        <f t="shared" si="3"/>
        <v>0</v>
      </c>
      <c r="M73" s="100"/>
    </row>
    <row r="74" spans="1:13">
      <c r="A74" s="246"/>
      <c r="B74" s="244"/>
      <c r="C74" s="245"/>
      <c r="D74" s="52"/>
      <c r="E74" s="52"/>
      <c r="F74" s="52"/>
      <c r="G74" s="249"/>
      <c r="H74" s="251"/>
      <c r="I74" s="250" t="s">
        <v>252</v>
      </c>
      <c r="J74" s="71">
        <v>5495000</v>
      </c>
      <c r="K74" s="71">
        <v>5495000</v>
      </c>
      <c r="L74" s="138">
        <f t="shared" si="3"/>
        <v>0</v>
      </c>
      <c r="M74" s="100"/>
    </row>
    <row r="75" spans="1:13">
      <c r="A75" s="246"/>
      <c r="B75" s="244"/>
      <c r="C75" s="245"/>
      <c r="D75" s="52"/>
      <c r="E75" s="52"/>
      <c r="F75" s="52"/>
      <c r="G75" s="249"/>
      <c r="H75" s="251"/>
      <c r="I75" s="250" t="s">
        <v>234</v>
      </c>
      <c r="J75" s="71">
        <v>600000</v>
      </c>
      <c r="K75" s="71">
        <v>600000</v>
      </c>
      <c r="L75" s="138">
        <f t="shared" si="3"/>
        <v>0</v>
      </c>
      <c r="M75" s="100"/>
    </row>
    <row r="76" spans="1:13">
      <c r="A76" s="246"/>
      <c r="B76" s="244"/>
      <c r="C76" s="245"/>
      <c r="D76" s="52"/>
      <c r="E76" s="52"/>
      <c r="F76" s="52"/>
      <c r="G76" s="249"/>
      <c r="H76" s="251"/>
      <c r="I76" s="250" t="s">
        <v>253</v>
      </c>
      <c r="J76" s="71">
        <v>2400000</v>
      </c>
      <c r="K76" s="71">
        <v>2400000</v>
      </c>
      <c r="L76" s="138">
        <f t="shared" si="3"/>
        <v>0</v>
      </c>
      <c r="M76" s="100"/>
    </row>
    <row r="77" spans="1:13">
      <c r="A77" s="246"/>
      <c r="B77" s="244"/>
      <c r="C77" s="245"/>
      <c r="D77" s="52"/>
      <c r="E77" s="52"/>
      <c r="F77" s="52"/>
      <c r="G77" s="249"/>
      <c r="H77" s="249"/>
      <c r="I77" s="250" t="s">
        <v>50</v>
      </c>
      <c r="J77" s="71">
        <v>2905000</v>
      </c>
      <c r="K77" s="71">
        <v>2905000</v>
      </c>
      <c r="L77" s="138">
        <f t="shared" si="3"/>
        <v>0</v>
      </c>
      <c r="M77" s="100"/>
    </row>
    <row r="78" spans="1:13">
      <c r="A78" s="246"/>
      <c r="B78" s="244"/>
      <c r="C78" s="245"/>
      <c r="D78" s="52"/>
      <c r="E78" s="52"/>
      <c r="F78" s="52"/>
      <c r="G78" s="327" t="s">
        <v>254</v>
      </c>
      <c r="H78" s="327"/>
      <c r="I78" s="335"/>
      <c r="J78" s="71">
        <f>SUM(J79)</f>
        <v>150000000</v>
      </c>
      <c r="K78" s="71">
        <f>SUM(K79)</f>
        <v>0</v>
      </c>
      <c r="L78" s="138">
        <f t="shared" si="3"/>
        <v>-150000000</v>
      </c>
      <c r="M78" s="100"/>
    </row>
    <row r="79" spans="1:13">
      <c r="A79" s="246"/>
      <c r="B79" s="244"/>
      <c r="C79" s="245"/>
      <c r="D79" s="52"/>
      <c r="E79" s="52"/>
      <c r="F79" s="52"/>
      <c r="G79" s="101"/>
      <c r="H79" s="327" t="s">
        <v>254</v>
      </c>
      <c r="I79" s="327"/>
      <c r="J79" s="71">
        <f>SUM(J80)</f>
        <v>150000000</v>
      </c>
      <c r="K79" s="71">
        <f>SUM(K80)</f>
        <v>0</v>
      </c>
      <c r="L79" s="138">
        <f t="shared" si="3"/>
        <v>-150000000</v>
      </c>
      <c r="M79" s="100"/>
    </row>
    <row r="80" spans="1:13">
      <c r="A80" s="246"/>
      <c r="B80" s="244"/>
      <c r="C80" s="245"/>
      <c r="D80" s="52"/>
      <c r="E80" s="52"/>
      <c r="F80" s="52"/>
      <c r="G80" s="166"/>
      <c r="H80" s="117"/>
      <c r="I80" s="117" t="s">
        <v>254</v>
      </c>
      <c r="J80" s="71">
        <v>150000000</v>
      </c>
      <c r="K80" s="71">
        <v>0</v>
      </c>
      <c r="L80" s="138">
        <f t="shared" si="3"/>
        <v>-150000000</v>
      </c>
      <c r="M80" s="100"/>
    </row>
    <row r="81" spans="1:13">
      <c r="A81" s="246"/>
      <c r="B81" s="244"/>
      <c r="C81" s="245"/>
      <c r="D81" s="52"/>
      <c r="E81" s="52"/>
      <c r="F81" s="52"/>
      <c r="G81" s="327" t="s">
        <v>255</v>
      </c>
      <c r="H81" s="327"/>
      <c r="I81" s="327"/>
      <c r="J81" s="103">
        <f>J82</f>
        <v>30000000</v>
      </c>
      <c r="K81" s="103">
        <f>K82</f>
        <v>0</v>
      </c>
      <c r="L81" s="138">
        <f t="shared" si="3"/>
        <v>-30000000</v>
      </c>
      <c r="M81" s="100"/>
    </row>
    <row r="82" spans="1:13">
      <c r="A82" s="246"/>
      <c r="B82" s="244"/>
      <c r="C82" s="245"/>
      <c r="D82" s="52"/>
      <c r="E82" s="52"/>
      <c r="F82" s="52"/>
      <c r="G82" s="101"/>
      <c r="H82" s="327" t="s">
        <v>255</v>
      </c>
      <c r="I82" s="327"/>
      <c r="J82" s="63">
        <f>SUM(J83:J85)</f>
        <v>30000000</v>
      </c>
      <c r="K82" s="63">
        <f>SUM(K83:K85)</f>
        <v>0</v>
      </c>
      <c r="L82" s="138">
        <f t="shared" si="3"/>
        <v>-30000000</v>
      </c>
      <c r="M82" s="100"/>
    </row>
    <row r="83" spans="1:13">
      <c r="A83" s="163"/>
      <c r="B83" s="164"/>
      <c r="C83" s="117"/>
      <c r="D83" s="165"/>
      <c r="E83" s="165"/>
      <c r="F83" s="165"/>
      <c r="G83" s="166"/>
      <c r="H83" s="117"/>
      <c r="I83" s="245" t="s">
        <v>256</v>
      </c>
      <c r="J83" s="63">
        <v>11618300</v>
      </c>
      <c r="K83" s="63">
        <v>0</v>
      </c>
      <c r="L83" s="138">
        <f t="shared" si="3"/>
        <v>-11618300</v>
      </c>
      <c r="M83" s="100"/>
    </row>
    <row r="84" spans="1:13">
      <c r="A84" s="163"/>
      <c r="B84" s="164"/>
      <c r="C84" s="117"/>
      <c r="D84" s="165"/>
      <c r="E84" s="165"/>
      <c r="F84" s="165"/>
      <c r="G84" s="166"/>
      <c r="H84" s="117"/>
      <c r="I84" s="245" t="s">
        <v>257</v>
      </c>
      <c r="J84" s="63">
        <v>12471700</v>
      </c>
      <c r="K84" s="63">
        <v>0</v>
      </c>
      <c r="L84" s="138">
        <f t="shared" si="3"/>
        <v>-12471700</v>
      </c>
      <c r="M84" s="100"/>
    </row>
    <row r="85" spans="1:13">
      <c r="A85" s="163"/>
      <c r="B85" s="164"/>
      <c r="C85" s="117"/>
      <c r="D85" s="165"/>
      <c r="E85" s="165"/>
      <c r="F85" s="165"/>
      <c r="G85" s="166"/>
      <c r="H85" s="117"/>
      <c r="I85" s="245" t="s">
        <v>197</v>
      </c>
      <c r="J85" s="71">
        <v>5910000</v>
      </c>
      <c r="K85" s="71">
        <v>0</v>
      </c>
      <c r="L85" s="138">
        <f t="shared" si="3"/>
        <v>-5910000</v>
      </c>
      <c r="M85" s="100"/>
    </row>
    <row r="86" spans="1:13">
      <c r="A86" s="163"/>
      <c r="B86" s="164"/>
      <c r="C86" s="117"/>
      <c r="D86" s="165"/>
      <c r="E86" s="165"/>
      <c r="F86" s="165"/>
      <c r="G86" s="327" t="s">
        <v>258</v>
      </c>
      <c r="H86" s="327"/>
      <c r="I86" s="335"/>
      <c r="J86" s="103">
        <f>SUM(J87)</f>
        <v>99000000</v>
      </c>
      <c r="K86" s="103">
        <f>SUM(K87)</f>
        <v>0</v>
      </c>
      <c r="L86" s="138">
        <f t="shared" si="3"/>
        <v>-99000000</v>
      </c>
      <c r="M86" s="100"/>
    </row>
    <row r="87" spans="1:13">
      <c r="A87" s="163"/>
      <c r="B87" s="164"/>
      <c r="C87" s="117"/>
      <c r="D87" s="165"/>
      <c r="E87" s="165"/>
      <c r="F87" s="165"/>
      <c r="G87" s="101"/>
      <c r="H87" s="327" t="s">
        <v>258</v>
      </c>
      <c r="I87" s="327"/>
      <c r="J87" s="63">
        <f>SUM(J88)</f>
        <v>99000000</v>
      </c>
      <c r="K87" s="63">
        <f>SUM(K88)</f>
        <v>0</v>
      </c>
      <c r="L87" s="138">
        <f t="shared" si="3"/>
        <v>-99000000</v>
      </c>
      <c r="M87" s="100"/>
    </row>
    <row r="88" spans="1:13">
      <c r="A88" s="64"/>
      <c r="B88" s="65"/>
      <c r="C88" s="66"/>
      <c r="D88" s="67"/>
      <c r="E88" s="67"/>
      <c r="F88" s="67"/>
      <c r="G88" s="153"/>
      <c r="H88" s="66"/>
      <c r="I88" s="66" t="s">
        <v>258</v>
      </c>
      <c r="J88" s="115">
        <v>99000000</v>
      </c>
      <c r="K88" s="115">
        <v>0</v>
      </c>
      <c r="L88" s="257">
        <f t="shared" si="3"/>
        <v>-99000000</v>
      </c>
      <c r="M88" s="100"/>
    </row>
    <row r="89" spans="1:13">
      <c r="A89" s="158"/>
      <c r="B89" s="158"/>
      <c r="C89" s="159"/>
      <c r="D89" s="160"/>
      <c r="E89" s="160"/>
      <c r="F89" s="160"/>
      <c r="G89" s="160"/>
      <c r="H89" s="160"/>
      <c r="I89" s="159"/>
      <c r="J89" s="161"/>
      <c r="K89" s="161"/>
      <c r="L89" s="258"/>
    </row>
    <row r="90" spans="1:13">
      <c r="A90" s="158"/>
      <c r="B90" s="158"/>
      <c r="C90" s="159"/>
      <c r="D90" s="160"/>
      <c r="E90" s="160"/>
      <c r="F90" s="160"/>
      <c r="G90" s="160"/>
      <c r="H90" s="160"/>
      <c r="I90" s="159"/>
      <c r="J90" s="161"/>
      <c r="K90" s="161"/>
      <c r="L90" s="162"/>
    </row>
    <row r="91" spans="1:13">
      <c r="A91" s="158"/>
      <c r="B91" s="158"/>
      <c r="C91" s="159"/>
      <c r="D91" s="160"/>
      <c r="E91" s="160"/>
      <c r="F91" s="160"/>
      <c r="G91" s="160"/>
      <c r="H91" s="160"/>
      <c r="I91" s="159"/>
      <c r="J91" s="161"/>
      <c r="K91" s="161"/>
      <c r="L91" s="162"/>
    </row>
  </sheetData>
  <mergeCells count="31">
    <mergeCell ref="G33:I33"/>
    <mergeCell ref="A1:L1"/>
    <mergeCell ref="A3:L3"/>
    <mergeCell ref="A4:D4"/>
    <mergeCell ref="A7:C7"/>
    <mergeCell ref="G7:I7"/>
    <mergeCell ref="G8:I8"/>
    <mergeCell ref="G15:I15"/>
    <mergeCell ref="H16:I16"/>
    <mergeCell ref="G22:I22"/>
    <mergeCell ref="H23:I23"/>
    <mergeCell ref="G28:I28"/>
    <mergeCell ref="G71:I71"/>
    <mergeCell ref="H34:I34"/>
    <mergeCell ref="G38:I38"/>
    <mergeCell ref="H39:I39"/>
    <mergeCell ref="G43:I43"/>
    <mergeCell ref="H44:I44"/>
    <mergeCell ref="G50:I50"/>
    <mergeCell ref="H51:I51"/>
    <mergeCell ref="G60:I60"/>
    <mergeCell ref="H61:I61"/>
    <mergeCell ref="G63:I63"/>
    <mergeCell ref="G66:I66"/>
    <mergeCell ref="H87:I87"/>
    <mergeCell ref="H72:I72"/>
    <mergeCell ref="G78:I78"/>
    <mergeCell ref="H79:I79"/>
    <mergeCell ref="G81:I81"/>
    <mergeCell ref="H82:I82"/>
    <mergeCell ref="G86:I86"/>
  </mergeCells>
  <phoneticPr fontId="3" type="noConversion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8"/>
  <sheetViews>
    <sheetView workbookViewId="0">
      <selection sqref="A1:L1"/>
    </sheetView>
  </sheetViews>
  <sheetFormatPr defaultRowHeight="12"/>
  <cols>
    <col min="1" max="1" width="2.77734375" style="3" customWidth="1"/>
    <col min="2" max="2" width="3.44140625" style="3" customWidth="1"/>
    <col min="3" max="3" width="9.77734375" style="4" customWidth="1"/>
    <col min="4" max="4" width="11.44140625" style="5" customWidth="1"/>
    <col min="5" max="5" width="10.77734375" style="5" customWidth="1"/>
    <col min="6" max="6" width="10.44140625" style="5" customWidth="1"/>
    <col min="7" max="8" width="2.77734375" style="5" customWidth="1"/>
    <col min="9" max="9" width="19.77734375" style="5" bestFit="1" customWidth="1"/>
    <col min="10" max="10" width="13.44140625" style="5" customWidth="1"/>
    <col min="11" max="11" width="12.21875" style="5" customWidth="1"/>
    <col min="12" max="12" width="13.44140625" style="5" customWidth="1"/>
    <col min="13" max="16384" width="8.88671875" style="5"/>
  </cols>
  <sheetData>
    <row r="1" spans="1:12" s="1" customFormat="1" ht="21.75" customHeight="1">
      <c r="A1" s="353" t="s">
        <v>274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5"/>
    </row>
    <row r="2" spans="1:12" s="2" customFormat="1" ht="21.75" customHeight="1">
      <c r="A2" s="356" t="s">
        <v>27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8"/>
    </row>
    <row r="3" spans="1:12" s="9" customFormat="1" ht="21.75" customHeight="1">
      <c r="A3" s="359" t="s">
        <v>268</v>
      </c>
      <c r="B3" s="360"/>
      <c r="C3" s="360"/>
      <c r="D3" s="360"/>
      <c r="E3" s="27"/>
      <c r="F3" s="28"/>
      <c r="G3" s="6"/>
      <c r="H3" s="6"/>
      <c r="I3" s="6"/>
      <c r="J3" s="6"/>
      <c r="K3" s="6"/>
      <c r="L3" s="15"/>
    </row>
    <row r="4" spans="1:12" s="9" customFormat="1" ht="21.75" customHeight="1">
      <c r="A4" s="18"/>
      <c r="B4" s="12"/>
      <c r="C4" s="8"/>
      <c r="D4" s="12"/>
      <c r="E4" s="12"/>
      <c r="F4" s="12"/>
      <c r="G4" s="12"/>
      <c r="H4" s="12"/>
      <c r="I4" s="12"/>
      <c r="J4" s="12"/>
      <c r="K4" s="12"/>
      <c r="L4" s="29" t="s">
        <v>25</v>
      </c>
    </row>
    <row r="5" spans="1:12" ht="31.5" customHeight="1">
      <c r="A5" s="123" t="s">
        <v>0</v>
      </c>
      <c r="B5" s="124" t="s">
        <v>1</v>
      </c>
      <c r="C5" s="129" t="s">
        <v>2</v>
      </c>
      <c r="D5" s="55" t="s">
        <v>271</v>
      </c>
      <c r="E5" s="55" t="s">
        <v>272</v>
      </c>
      <c r="F5" s="129" t="s">
        <v>17</v>
      </c>
      <c r="G5" s="129" t="s">
        <v>0</v>
      </c>
      <c r="H5" s="129" t="s">
        <v>1</v>
      </c>
      <c r="I5" s="129" t="s">
        <v>2</v>
      </c>
      <c r="J5" s="55" t="s">
        <v>271</v>
      </c>
      <c r="K5" s="55" t="s">
        <v>272</v>
      </c>
      <c r="L5" s="49" t="s">
        <v>17</v>
      </c>
    </row>
    <row r="6" spans="1:12" s="1" customFormat="1" ht="21.75" customHeight="1">
      <c r="A6" s="323" t="s">
        <v>16</v>
      </c>
      <c r="B6" s="310"/>
      <c r="C6" s="310"/>
      <c r="D6" s="71">
        <f>SUM(D7,D11,D15,D19,D23)</f>
        <v>390728096</v>
      </c>
      <c r="E6" s="71">
        <f>SUM(E7,E11,E15,E19,E23)</f>
        <v>367748096</v>
      </c>
      <c r="F6" s="71">
        <f t="shared" ref="F6:F17" si="0">E6-D6</f>
        <v>-22980000</v>
      </c>
      <c r="G6" s="310" t="s">
        <v>16</v>
      </c>
      <c r="H6" s="310"/>
      <c r="I6" s="310"/>
      <c r="J6" s="71">
        <f>SUM(J7,J23,J26,J32,J35,J38,J59,J66,J77,J82,J89,J94)</f>
        <v>390728096</v>
      </c>
      <c r="K6" s="71">
        <f>SUM(K7,K23,K26,K32,K35,K38,K59,K66,K77,K82,K89,K94)</f>
        <v>367748096</v>
      </c>
      <c r="L6" s="138">
        <f>K6-J6</f>
        <v>-22980000</v>
      </c>
    </row>
    <row r="7" spans="1:12" ht="21.75" customHeight="1">
      <c r="A7" s="322" t="s">
        <v>23</v>
      </c>
      <c r="B7" s="290"/>
      <c r="C7" s="290"/>
      <c r="D7" s="71">
        <f>SUM(D8)</f>
        <v>372892000</v>
      </c>
      <c r="E7" s="71">
        <f>SUM(E8)</f>
        <v>352912000</v>
      </c>
      <c r="F7" s="71">
        <f t="shared" si="0"/>
        <v>-19980000</v>
      </c>
      <c r="G7" s="290" t="s">
        <v>155</v>
      </c>
      <c r="H7" s="290"/>
      <c r="I7" s="290"/>
      <c r="J7" s="178">
        <f>SUM(J8,J15,J18)</f>
        <v>135972000</v>
      </c>
      <c r="K7" s="178">
        <f>SUM(K8,K15,K18)</f>
        <v>135974000</v>
      </c>
      <c r="L7" s="138">
        <f t="shared" ref="L7:L63" si="1">K7-J7</f>
        <v>2000</v>
      </c>
    </row>
    <row r="8" spans="1:12" ht="21.75" customHeight="1">
      <c r="A8" s="128"/>
      <c r="B8" s="290" t="s">
        <v>23</v>
      </c>
      <c r="C8" s="290"/>
      <c r="D8" s="71">
        <f>SUM(D9,D10)</f>
        <v>372892000</v>
      </c>
      <c r="E8" s="71">
        <f>SUM(E9,E10)</f>
        <v>352912000</v>
      </c>
      <c r="F8" s="71">
        <f t="shared" si="0"/>
        <v>-19980000</v>
      </c>
      <c r="G8" s="125"/>
      <c r="H8" s="125" t="s">
        <v>15</v>
      </c>
      <c r="I8" s="130"/>
      <c r="J8" s="178">
        <f>SUM(J9:J14)</f>
        <v>128226000</v>
      </c>
      <c r="K8" s="178">
        <f>SUM(K9:K14)</f>
        <v>128226000</v>
      </c>
      <c r="L8" s="138">
        <f t="shared" si="1"/>
        <v>0</v>
      </c>
    </row>
    <row r="9" spans="1:12" ht="21.75" customHeight="1">
      <c r="A9" s="128"/>
      <c r="B9" s="125"/>
      <c r="C9" s="130" t="s">
        <v>14</v>
      </c>
      <c r="D9" s="71">
        <v>298874000</v>
      </c>
      <c r="E9" s="71">
        <v>298894000</v>
      </c>
      <c r="F9" s="71">
        <f t="shared" si="0"/>
        <v>20000</v>
      </c>
      <c r="G9" s="125"/>
      <c r="H9" s="125"/>
      <c r="I9" s="130" t="s">
        <v>13</v>
      </c>
      <c r="J9" s="178">
        <v>100457400</v>
      </c>
      <c r="K9" s="178">
        <v>100457400</v>
      </c>
      <c r="L9" s="138">
        <f t="shared" si="1"/>
        <v>0</v>
      </c>
    </row>
    <row r="10" spans="1:12" ht="21.75" customHeight="1">
      <c r="A10" s="128"/>
      <c r="B10" s="125"/>
      <c r="C10" s="169" t="s">
        <v>12</v>
      </c>
      <c r="D10" s="71">
        <v>74018000</v>
      </c>
      <c r="E10" s="71">
        <v>54018000</v>
      </c>
      <c r="F10" s="71">
        <f>E10-D10</f>
        <v>-20000000</v>
      </c>
      <c r="G10" s="125"/>
      <c r="H10" s="125"/>
      <c r="I10" s="130" t="s">
        <v>11</v>
      </c>
      <c r="J10" s="178">
        <v>9616070</v>
      </c>
      <c r="K10" s="178">
        <v>9616070</v>
      </c>
      <c r="L10" s="138">
        <f t="shared" si="1"/>
        <v>0</v>
      </c>
    </row>
    <row r="11" spans="1:12" s="9" customFormat="1" ht="21.75" customHeight="1">
      <c r="A11" s="350" t="s">
        <v>10</v>
      </c>
      <c r="B11" s="321"/>
      <c r="C11" s="321"/>
      <c r="D11" s="142">
        <f>SUM(D12)</f>
        <v>7310000</v>
      </c>
      <c r="E11" s="142">
        <f>SUM(E12)</f>
        <v>7310000</v>
      </c>
      <c r="F11" s="71">
        <f t="shared" si="0"/>
        <v>0</v>
      </c>
      <c r="G11" s="125"/>
      <c r="H11" s="125"/>
      <c r="I11" s="130" t="s">
        <v>46</v>
      </c>
      <c r="J11" s="178">
        <v>8932530</v>
      </c>
      <c r="K11" s="178">
        <v>8932530</v>
      </c>
      <c r="L11" s="138">
        <f t="shared" si="1"/>
        <v>0</v>
      </c>
    </row>
    <row r="12" spans="1:12" s="9" customFormat="1" ht="21.75" customHeight="1">
      <c r="B12" s="125" t="s">
        <v>10</v>
      </c>
      <c r="C12" s="130"/>
      <c r="D12" s="71">
        <f>SUM(D13,D14)</f>
        <v>7310000</v>
      </c>
      <c r="E12" s="71">
        <f>SUM(E13,E14)</f>
        <v>7310000</v>
      </c>
      <c r="F12" s="71">
        <f t="shared" si="0"/>
        <v>0</v>
      </c>
      <c r="G12" s="125"/>
      <c r="H12" s="125"/>
      <c r="I12" s="130" t="s">
        <v>6</v>
      </c>
      <c r="J12" s="178">
        <v>20000</v>
      </c>
      <c r="K12" s="178">
        <v>20000</v>
      </c>
      <c r="L12" s="138">
        <f t="shared" si="1"/>
        <v>0</v>
      </c>
    </row>
    <row r="13" spans="1:12" s="9" customFormat="1" ht="21.75" customHeight="1">
      <c r="A13" s="128"/>
      <c r="C13" s="130" t="s">
        <v>10</v>
      </c>
      <c r="D13" s="71">
        <v>7310000</v>
      </c>
      <c r="E13" s="71">
        <v>7310000</v>
      </c>
      <c r="F13" s="71">
        <f t="shared" si="0"/>
        <v>0</v>
      </c>
      <c r="G13" s="125"/>
      <c r="H13" s="125"/>
      <c r="I13" s="130" t="s">
        <v>136</v>
      </c>
      <c r="J13" s="178">
        <v>1000000</v>
      </c>
      <c r="K13" s="178">
        <v>1000000</v>
      </c>
      <c r="L13" s="138">
        <f t="shared" si="1"/>
        <v>0</v>
      </c>
    </row>
    <row r="14" spans="1:12" s="9" customFormat="1" ht="21.75" customHeight="1">
      <c r="A14" s="128"/>
      <c r="B14" s="125"/>
      <c r="C14" s="130" t="s">
        <v>120</v>
      </c>
      <c r="D14" s="142">
        <v>0</v>
      </c>
      <c r="E14" s="142">
        <v>0</v>
      </c>
      <c r="F14" s="71">
        <f t="shared" si="0"/>
        <v>0</v>
      </c>
      <c r="G14" s="125"/>
      <c r="H14" s="125"/>
      <c r="I14" s="130" t="s">
        <v>24</v>
      </c>
      <c r="J14" s="178">
        <v>8200000</v>
      </c>
      <c r="K14" s="178">
        <v>8200000</v>
      </c>
      <c r="L14" s="138">
        <f t="shared" si="1"/>
        <v>0</v>
      </c>
    </row>
    <row r="15" spans="1:12" s="9" customFormat="1" ht="21.75" customHeight="1">
      <c r="A15" s="322" t="s">
        <v>44</v>
      </c>
      <c r="B15" s="290"/>
      <c r="C15" s="290"/>
      <c r="D15" s="142">
        <f>SUM(D16)</f>
        <v>2960000</v>
      </c>
      <c r="E15" s="142">
        <f>SUM(E16)</f>
        <v>2960000</v>
      </c>
      <c r="F15" s="71">
        <f t="shared" si="0"/>
        <v>0</v>
      </c>
      <c r="G15" s="174"/>
      <c r="H15" s="300" t="s">
        <v>154</v>
      </c>
      <c r="I15" s="301"/>
      <c r="J15" s="178">
        <f>SUM(J16,J17)</f>
        <v>660000</v>
      </c>
      <c r="K15" s="178">
        <f>SUM(K16,K17)</f>
        <v>660000</v>
      </c>
      <c r="L15" s="138">
        <f t="shared" si="1"/>
        <v>0</v>
      </c>
    </row>
    <row r="16" spans="1:12" s="9" customFormat="1" ht="21.75" customHeight="1">
      <c r="B16" s="351" t="s">
        <v>44</v>
      </c>
      <c r="C16" s="351"/>
      <c r="D16" s="142">
        <f>SUM(D17,D18)</f>
        <v>2960000</v>
      </c>
      <c r="E16" s="142">
        <f>SUM(E17,E18)</f>
        <v>2960000</v>
      </c>
      <c r="F16" s="71">
        <f t="shared" si="0"/>
        <v>0</v>
      </c>
      <c r="G16" s="126"/>
      <c r="H16" s="135"/>
      <c r="I16" s="127" t="s">
        <v>121</v>
      </c>
      <c r="J16" s="178">
        <v>560000</v>
      </c>
      <c r="K16" s="178">
        <v>560000</v>
      </c>
      <c r="L16" s="138">
        <f t="shared" si="1"/>
        <v>0</v>
      </c>
    </row>
    <row r="17" spans="1:12" s="9" customFormat="1" ht="21.75" customHeight="1">
      <c r="A17" s="144"/>
      <c r="C17" s="169" t="s">
        <v>137</v>
      </c>
      <c r="D17" s="142">
        <v>0</v>
      </c>
      <c r="E17" s="142">
        <v>0</v>
      </c>
      <c r="F17" s="71">
        <f t="shared" si="0"/>
        <v>0</v>
      </c>
      <c r="G17" s="125"/>
      <c r="H17" s="126"/>
      <c r="I17" s="130" t="s">
        <v>47</v>
      </c>
      <c r="J17" s="178">
        <v>100000</v>
      </c>
      <c r="K17" s="178">
        <v>100000</v>
      </c>
      <c r="L17" s="138">
        <f t="shared" si="1"/>
        <v>0</v>
      </c>
    </row>
    <row r="18" spans="1:12" ht="21.75" customHeight="1">
      <c r="A18" s="144"/>
      <c r="B18" s="169"/>
      <c r="C18" s="145" t="s">
        <v>45</v>
      </c>
      <c r="D18" s="142">
        <v>2960000</v>
      </c>
      <c r="E18" s="142">
        <v>2960000</v>
      </c>
      <c r="F18" s="71">
        <f>E18-D18</f>
        <v>0</v>
      </c>
      <c r="H18" s="302" t="s">
        <v>122</v>
      </c>
      <c r="I18" s="301"/>
      <c r="J18" s="178">
        <f>SUM(J19:J22)</f>
        <v>7086000</v>
      </c>
      <c r="K18" s="178">
        <f>SUM(K19:K22)</f>
        <v>7088000</v>
      </c>
      <c r="L18" s="138">
        <f t="shared" si="1"/>
        <v>2000</v>
      </c>
    </row>
    <row r="19" spans="1:12" s="1" customFormat="1" ht="21.75" customHeight="1">
      <c r="A19" s="322" t="s">
        <v>260</v>
      </c>
      <c r="B19" s="290"/>
      <c r="C19" s="290"/>
      <c r="D19" s="142">
        <f>SUM(D20)</f>
        <v>3000000</v>
      </c>
      <c r="E19" s="142">
        <f>SUM(E20)</f>
        <v>0</v>
      </c>
      <c r="F19" s="71">
        <f>E19-D19</f>
        <v>-3000000</v>
      </c>
      <c r="G19" s="125"/>
      <c r="H19" s="126"/>
      <c r="I19" s="130" t="s">
        <v>48</v>
      </c>
      <c r="J19" s="178">
        <v>4386000</v>
      </c>
      <c r="K19" s="178">
        <v>4388000</v>
      </c>
      <c r="L19" s="138">
        <f t="shared" si="1"/>
        <v>2000</v>
      </c>
    </row>
    <row r="20" spans="1:12" s="1" customFormat="1" ht="21.75" customHeight="1">
      <c r="A20" s="9"/>
      <c r="B20" s="351" t="s">
        <v>260</v>
      </c>
      <c r="C20" s="351"/>
      <c r="D20" s="71">
        <f>SUM(D21,D22)</f>
        <v>3000000</v>
      </c>
      <c r="E20" s="71">
        <f>SUM(E21,E22)</f>
        <v>0</v>
      </c>
      <c r="F20" s="71"/>
      <c r="G20" s="125"/>
      <c r="H20" s="126"/>
      <c r="I20" s="130" t="s">
        <v>49</v>
      </c>
      <c r="J20" s="178">
        <v>1900000</v>
      </c>
      <c r="K20" s="178">
        <v>1900000</v>
      </c>
      <c r="L20" s="138">
        <f t="shared" si="1"/>
        <v>0</v>
      </c>
    </row>
    <row r="21" spans="1:12" s="1" customFormat="1" ht="21.75" customHeight="1">
      <c r="A21" s="144"/>
      <c r="B21" s="9"/>
      <c r="C21" s="253" t="s">
        <v>220</v>
      </c>
      <c r="D21" s="71">
        <v>0</v>
      </c>
      <c r="E21" s="71">
        <v>0</v>
      </c>
      <c r="F21" s="71"/>
      <c r="G21" s="125"/>
      <c r="H21" s="125"/>
      <c r="I21" s="130" t="s">
        <v>50</v>
      </c>
      <c r="J21" s="178">
        <v>440000</v>
      </c>
      <c r="K21" s="178">
        <v>440000</v>
      </c>
      <c r="L21" s="138" t="e">
        <f>K21-#REF!</f>
        <v>#REF!</v>
      </c>
    </row>
    <row r="22" spans="1:12" s="1" customFormat="1" ht="21.75" customHeight="1">
      <c r="A22" s="144"/>
      <c r="B22" s="253"/>
      <c r="C22" s="145" t="s">
        <v>218</v>
      </c>
      <c r="D22" s="71">
        <v>3000000</v>
      </c>
      <c r="E22" s="71">
        <v>0</v>
      </c>
      <c r="F22" s="71"/>
      <c r="G22" s="125"/>
      <c r="H22" s="125"/>
      <c r="I22" s="130" t="s">
        <v>51</v>
      </c>
      <c r="J22" s="178">
        <v>360000</v>
      </c>
      <c r="K22" s="178">
        <v>360000</v>
      </c>
      <c r="L22" s="138">
        <f>K22-J21</f>
        <v>-80000</v>
      </c>
    </row>
    <row r="23" spans="1:12" s="1" customFormat="1" ht="21.75" customHeight="1">
      <c r="A23" s="247" t="s">
        <v>9</v>
      </c>
      <c r="B23" s="241"/>
      <c r="C23" s="241"/>
      <c r="D23" s="13">
        <f>SUM(D24)</f>
        <v>4566096</v>
      </c>
      <c r="E23" s="13">
        <f>SUM(E24)</f>
        <v>4566096</v>
      </c>
      <c r="F23" s="13"/>
      <c r="G23" s="290" t="s">
        <v>261</v>
      </c>
      <c r="H23" s="290"/>
      <c r="I23" s="290"/>
      <c r="J23" s="178">
        <f>SUM(J24)</f>
        <v>5966100</v>
      </c>
      <c r="K23" s="178">
        <f>SUM(K24)</f>
        <v>5966100</v>
      </c>
      <c r="L23" s="138">
        <f>K23-J22</f>
        <v>5606100</v>
      </c>
    </row>
    <row r="24" spans="1:12" s="1" customFormat="1" ht="21.75" customHeight="1">
      <c r="A24" s="147"/>
      <c r="B24" s="125" t="s">
        <v>9</v>
      </c>
      <c r="C24" s="125"/>
      <c r="D24" s="13">
        <f>SUM(D25)</f>
        <v>4566096</v>
      </c>
      <c r="E24" s="13">
        <f>SUM(E25)</f>
        <v>4566096</v>
      </c>
      <c r="F24" s="13"/>
      <c r="H24" s="290" t="s">
        <v>262</v>
      </c>
      <c r="I24" s="290"/>
      <c r="J24" s="178">
        <f>SUM(J25)</f>
        <v>5966100</v>
      </c>
      <c r="K24" s="178">
        <f>SUM(K25)</f>
        <v>5966100</v>
      </c>
      <c r="L24" s="138">
        <f t="shared" si="1"/>
        <v>0</v>
      </c>
    </row>
    <row r="25" spans="1:12" s="1" customFormat="1" ht="21.75" customHeight="1">
      <c r="A25" s="128"/>
      <c r="B25" s="52"/>
      <c r="C25" s="52" t="s">
        <v>8</v>
      </c>
      <c r="D25" s="13">
        <v>4566096</v>
      </c>
      <c r="E25" s="13">
        <v>4566096</v>
      </c>
      <c r="F25" s="13"/>
      <c r="G25" s="125"/>
      <c r="I25" s="130" t="s">
        <v>3</v>
      </c>
      <c r="J25" s="178">
        <v>5966100</v>
      </c>
      <c r="K25" s="178">
        <v>5966100</v>
      </c>
      <c r="L25" s="138">
        <f t="shared" si="1"/>
        <v>0</v>
      </c>
    </row>
    <row r="26" spans="1:12" s="1" customFormat="1" ht="21.75" customHeight="1">
      <c r="D26" s="71"/>
      <c r="E26" s="11"/>
      <c r="F26" s="11"/>
      <c r="G26" s="290" t="s">
        <v>30</v>
      </c>
      <c r="H26" s="290"/>
      <c r="I26" s="290"/>
      <c r="J26" s="178">
        <f>SUM(J27)</f>
        <v>53279275</v>
      </c>
      <c r="K26" s="178">
        <f>SUM(K27)</f>
        <v>53297275</v>
      </c>
      <c r="L26" s="138">
        <f t="shared" si="1"/>
        <v>18000</v>
      </c>
    </row>
    <row r="27" spans="1:12" s="1" customFormat="1" ht="21.75" customHeight="1">
      <c r="A27" s="18"/>
      <c r="B27" s="24"/>
      <c r="C27" s="8"/>
      <c r="D27" s="11"/>
      <c r="E27" s="11"/>
      <c r="F27" s="11"/>
      <c r="G27" s="125"/>
      <c r="H27" s="290" t="s">
        <v>30</v>
      </c>
      <c r="I27" s="290"/>
      <c r="J27" s="178">
        <f>SUM(J28:J31)</f>
        <v>53279275</v>
      </c>
      <c r="K27" s="178">
        <f>SUM(K28:K31)</f>
        <v>53297275</v>
      </c>
      <c r="L27" s="138">
        <f t="shared" si="1"/>
        <v>18000</v>
      </c>
    </row>
    <row r="28" spans="1:12" ht="21.75" customHeight="1">
      <c r="A28" s="18"/>
      <c r="B28" s="12"/>
      <c r="C28" s="8"/>
      <c r="D28" s="12"/>
      <c r="E28" s="12"/>
      <c r="F28" s="12"/>
      <c r="G28" s="52"/>
      <c r="H28" s="173"/>
      <c r="I28" s="173" t="s">
        <v>52</v>
      </c>
      <c r="J28" s="178">
        <v>5573375</v>
      </c>
      <c r="K28" s="178">
        <v>5573375</v>
      </c>
      <c r="L28" s="138">
        <f t="shared" si="1"/>
        <v>0</v>
      </c>
    </row>
    <row r="29" spans="1:12" ht="21.75" customHeight="1">
      <c r="A29" s="26"/>
      <c r="B29" s="25"/>
      <c r="C29" s="8"/>
      <c r="D29" s="12"/>
      <c r="E29" s="12"/>
      <c r="F29" s="12"/>
      <c r="G29" s="125"/>
      <c r="H29" s="125"/>
      <c r="I29" s="130" t="s">
        <v>53</v>
      </c>
      <c r="J29" s="178">
        <v>31306900</v>
      </c>
      <c r="K29" s="178">
        <v>31324900</v>
      </c>
      <c r="L29" s="138">
        <f t="shared" si="1"/>
        <v>18000</v>
      </c>
    </row>
    <row r="30" spans="1:12" ht="21.75" customHeight="1">
      <c r="A30" s="132"/>
      <c r="B30" s="133"/>
      <c r="C30" s="134"/>
      <c r="D30" s="12"/>
      <c r="E30" s="12"/>
      <c r="F30" s="12"/>
      <c r="G30" s="125"/>
      <c r="H30" s="125"/>
      <c r="I30" s="130" t="s">
        <v>138</v>
      </c>
      <c r="J30" s="178">
        <v>2899000</v>
      </c>
      <c r="K30" s="178">
        <v>2899000</v>
      </c>
      <c r="L30" s="138">
        <f t="shared" si="1"/>
        <v>0</v>
      </c>
    </row>
    <row r="31" spans="1:12" ht="21.75" customHeight="1">
      <c r="A31" s="30"/>
      <c r="B31" s="31"/>
      <c r="C31" s="31"/>
      <c r="D31" s="31"/>
      <c r="E31" s="31"/>
      <c r="F31" s="31"/>
      <c r="G31" s="125"/>
      <c r="H31" s="125"/>
      <c r="I31" s="130" t="s">
        <v>54</v>
      </c>
      <c r="J31" s="178">
        <v>13500000</v>
      </c>
      <c r="K31" s="178">
        <v>13500000</v>
      </c>
      <c r="L31" s="138">
        <f t="shared" si="1"/>
        <v>0</v>
      </c>
    </row>
    <row r="32" spans="1:12" ht="21.75" customHeight="1">
      <c r="A32" s="30"/>
      <c r="B32" s="31"/>
      <c r="C32" s="31"/>
      <c r="D32" s="31"/>
      <c r="E32" s="31"/>
      <c r="F32" s="31"/>
      <c r="G32" s="290" t="s">
        <v>55</v>
      </c>
      <c r="H32" s="290"/>
      <c r="I32" s="290"/>
      <c r="J32" s="178">
        <f>SUM(J33)</f>
        <v>220302</v>
      </c>
      <c r="K32" s="178">
        <f>SUM(K33)</f>
        <v>220302</v>
      </c>
      <c r="L32" s="138">
        <f t="shared" si="1"/>
        <v>0</v>
      </c>
    </row>
    <row r="33" spans="1:12" ht="21.75" customHeight="1">
      <c r="A33" s="30"/>
      <c r="B33" s="31"/>
      <c r="C33" s="31"/>
      <c r="D33" s="31"/>
      <c r="E33" s="31"/>
      <c r="F33" s="31"/>
      <c r="G33" s="125"/>
      <c r="H33" s="290" t="s">
        <v>55</v>
      </c>
      <c r="I33" s="290"/>
      <c r="J33" s="178">
        <f>SUM(J34)</f>
        <v>220302</v>
      </c>
      <c r="K33" s="178">
        <f>SUM(K34)</f>
        <v>220302</v>
      </c>
      <c r="L33" s="138">
        <f t="shared" si="1"/>
        <v>0</v>
      </c>
    </row>
    <row r="34" spans="1:12" ht="21.75" customHeight="1">
      <c r="A34" s="18"/>
      <c r="B34" s="12"/>
      <c r="C34" s="8"/>
      <c r="D34" s="12"/>
      <c r="E34" s="12"/>
      <c r="F34" s="12"/>
      <c r="G34" s="125"/>
      <c r="H34" s="125"/>
      <c r="I34" s="130" t="s">
        <v>55</v>
      </c>
      <c r="J34" s="178">
        <v>220302</v>
      </c>
      <c r="K34" s="178">
        <v>220302</v>
      </c>
      <c r="L34" s="138">
        <f t="shared" si="1"/>
        <v>0</v>
      </c>
    </row>
    <row r="35" spans="1:12" ht="21.75" customHeight="1">
      <c r="A35" s="18"/>
      <c r="B35" s="12"/>
      <c r="C35" s="8"/>
      <c r="D35" s="12"/>
      <c r="E35" s="12"/>
      <c r="F35" s="12"/>
      <c r="G35" s="290" t="s">
        <v>56</v>
      </c>
      <c r="H35" s="290"/>
      <c r="I35" s="290"/>
      <c r="J35" s="178">
        <f>SUM(J36)</f>
        <v>112419</v>
      </c>
      <c r="K35" s="178">
        <f>SUM(K36)</f>
        <v>112419</v>
      </c>
      <c r="L35" s="138">
        <f t="shared" si="1"/>
        <v>0</v>
      </c>
    </row>
    <row r="36" spans="1:12" ht="21.75" customHeight="1">
      <c r="A36" s="26"/>
      <c r="B36" s="25"/>
      <c r="C36" s="8"/>
      <c r="D36" s="12"/>
      <c r="E36" s="12"/>
      <c r="F36" s="12"/>
      <c r="G36" s="125"/>
      <c r="H36" s="290" t="s">
        <v>21</v>
      </c>
      <c r="I36" s="290"/>
      <c r="J36" s="178">
        <f>SUM(J37)</f>
        <v>112419</v>
      </c>
      <c r="K36" s="178">
        <f>SUM(K37)</f>
        <v>112419</v>
      </c>
      <c r="L36" s="138">
        <f t="shared" si="1"/>
        <v>0</v>
      </c>
    </row>
    <row r="37" spans="1:12" ht="21.75" customHeight="1">
      <c r="A37" s="30"/>
      <c r="B37" s="31"/>
      <c r="C37" s="31"/>
      <c r="D37" s="31"/>
      <c r="E37" s="31"/>
      <c r="F37" s="31"/>
      <c r="G37" s="125"/>
      <c r="H37" s="125"/>
      <c r="I37" s="130" t="s">
        <v>21</v>
      </c>
      <c r="J37" s="178">
        <v>112419</v>
      </c>
      <c r="K37" s="178">
        <v>112419</v>
      </c>
      <c r="L37" s="138">
        <f t="shared" si="1"/>
        <v>0</v>
      </c>
    </row>
    <row r="38" spans="1:12" ht="21.75" customHeight="1">
      <c r="A38" s="18"/>
      <c r="B38" s="12"/>
      <c r="C38" s="8"/>
      <c r="D38" s="12"/>
      <c r="E38" s="12"/>
      <c r="F38" s="12"/>
      <c r="G38" s="290" t="s">
        <v>57</v>
      </c>
      <c r="H38" s="290"/>
      <c r="I38" s="290"/>
      <c r="J38" s="178">
        <f>SUM(J39,J42,J46,J49,J53,J56)</f>
        <v>47860000</v>
      </c>
      <c r="K38" s="178">
        <f>SUM(K39,K42,K46,K49,K53,K56)</f>
        <v>47860000</v>
      </c>
      <c r="L38" s="138">
        <f t="shared" si="1"/>
        <v>0</v>
      </c>
    </row>
    <row r="39" spans="1:12" ht="21.75" customHeight="1">
      <c r="A39" s="18"/>
      <c r="B39" s="12"/>
      <c r="C39" s="8"/>
      <c r="D39" s="12"/>
      <c r="E39" s="12"/>
      <c r="F39" s="12"/>
      <c r="G39" s="125"/>
      <c r="H39" s="302" t="s">
        <v>57</v>
      </c>
      <c r="I39" s="301"/>
      <c r="J39" s="178">
        <f>SUM(J40,J41)</f>
        <v>30810000</v>
      </c>
      <c r="K39" s="178">
        <f>SUM(K40,K41)</f>
        <v>30810000</v>
      </c>
      <c r="L39" s="138">
        <f t="shared" si="1"/>
        <v>0</v>
      </c>
    </row>
    <row r="40" spans="1:12" ht="21.75" customHeight="1">
      <c r="A40" s="18"/>
      <c r="B40" s="12"/>
      <c r="C40" s="8"/>
      <c r="D40" s="12"/>
      <c r="E40" s="12"/>
      <c r="F40" s="12"/>
      <c r="G40" s="125"/>
      <c r="H40" s="125"/>
      <c r="I40" s="130" t="s">
        <v>58</v>
      </c>
      <c r="J40" s="178">
        <v>27810000</v>
      </c>
      <c r="K40" s="178">
        <v>27810000</v>
      </c>
      <c r="L40" s="138">
        <f t="shared" si="1"/>
        <v>0</v>
      </c>
    </row>
    <row r="41" spans="1:12" ht="21.75" customHeight="1">
      <c r="A41" s="18"/>
      <c r="B41" s="12"/>
      <c r="C41" s="134"/>
      <c r="D41" s="12"/>
      <c r="E41" s="12"/>
      <c r="F41" s="12"/>
      <c r="G41" s="125"/>
      <c r="H41" s="125"/>
      <c r="I41" s="130" t="s">
        <v>139</v>
      </c>
      <c r="J41" s="178">
        <v>3000000</v>
      </c>
      <c r="K41" s="178">
        <v>3000000</v>
      </c>
      <c r="L41" s="138">
        <f t="shared" si="1"/>
        <v>0</v>
      </c>
    </row>
    <row r="42" spans="1:12" ht="21.75" customHeight="1">
      <c r="A42" s="26"/>
      <c r="B42" s="25"/>
      <c r="C42" s="8"/>
      <c r="D42" s="12"/>
      <c r="E42" s="12"/>
      <c r="F42" s="12"/>
      <c r="G42" s="125"/>
      <c r="H42" s="290" t="s">
        <v>59</v>
      </c>
      <c r="I42" s="290"/>
      <c r="J42" s="71">
        <f>SUM(J43,J44,J45)</f>
        <v>5058100</v>
      </c>
      <c r="K42" s="71">
        <f>SUM(K43,K44,K45)</f>
        <v>5058100</v>
      </c>
      <c r="L42" s="138">
        <f t="shared" si="1"/>
        <v>0</v>
      </c>
    </row>
    <row r="43" spans="1:12" ht="21.75" customHeight="1">
      <c r="A43" s="30"/>
      <c r="B43" s="31"/>
      <c r="C43" s="31"/>
      <c r="D43" s="31"/>
      <c r="E43" s="31"/>
      <c r="F43" s="31"/>
      <c r="G43" s="125"/>
      <c r="H43" s="125"/>
      <c r="I43" s="130" t="s">
        <v>60</v>
      </c>
      <c r="J43" s="71">
        <v>2050000</v>
      </c>
      <c r="K43" s="71">
        <v>2050000</v>
      </c>
      <c r="L43" s="138">
        <f t="shared" si="1"/>
        <v>0</v>
      </c>
    </row>
    <row r="44" spans="1:12" ht="21.75" customHeight="1">
      <c r="A44" s="32"/>
      <c r="B44" s="33"/>
      <c r="C44" s="34"/>
      <c r="D44" s="34"/>
      <c r="E44" s="34"/>
      <c r="F44" s="34"/>
      <c r="G44" s="125"/>
      <c r="H44" s="125"/>
      <c r="I44" s="130" t="s">
        <v>61</v>
      </c>
      <c r="J44" s="142">
        <v>880000</v>
      </c>
      <c r="K44" s="142">
        <v>880000</v>
      </c>
      <c r="L44" s="138">
        <f t="shared" si="1"/>
        <v>0</v>
      </c>
    </row>
    <row r="45" spans="1:12" ht="21.75" customHeight="1">
      <c r="A45" s="35"/>
      <c r="B45" s="36"/>
      <c r="C45" s="34"/>
      <c r="D45" s="34"/>
      <c r="E45" s="37"/>
      <c r="F45" s="37"/>
      <c r="G45" s="125"/>
      <c r="H45" s="125"/>
      <c r="I45" s="130" t="s">
        <v>62</v>
      </c>
      <c r="J45" s="71">
        <v>2128100</v>
      </c>
      <c r="K45" s="71">
        <v>2128100</v>
      </c>
      <c r="L45" s="138">
        <f t="shared" si="1"/>
        <v>0</v>
      </c>
    </row>
    <row r="46" spans="1:12" ht="21.75" customHeight="1">
      <c r="A46" s="38"/>
      <c r="B46" s="39"/>
      <c r="C46" s="39"/>
      <c r="D46" s="40"/>
      <c r="E46" s="40"/>
      <c r="F46" s="40"/>
      <c r="G46" s="125"/>
      <c r="H46" s="290" t="s">
        <v>63</v>
      </c>
      <c r="I46" s="290"/>
      <c r="J46" s="71">
        <f>SUM(J47,J48)</f>
        <v>1383000</v>
      </c>
      <c r="K46" s="71">
        <f>SUM(K47,K48)</f>
        <v>1383000</v>
      </c>
      <c r="L46" s="138">
        <f t="shared" si="1"/>
        <v>0</v>
      </c>
    </row>
    <row r="47" spans="1:12" ht="21.75" customHeight="1">
      <c r="A47" s="38"/>
      <c r="B47" s="39"/>
      <c r="C47" s="39"/>
      <c r="D47" s="40"/>
      <c r="E47" s="40"/>
      <c r="F47" s="40"/>
      <c r="G47" s="125"/>
      <c r="H47" s="125"/>
      <c r="I47" s="96" t="s">
        <v>60</v>
      </c>
      <c r="J47" s="71">
        <v>1000000</v>
      </c>
      <c r="K47" s="71">
        <v>1000000</v>
      </c>
      <c r="L47" s="138">
        <f t="shared" si="1"/>
        <v>0</v>
      </c>
    </row>
    <row r="48" spans="1:12" ht="21.75" customHeight="1">
      <c r="A48" s="26"/>
      <c r="B48" s="25"/>
      <c r="C48" s="8"/>
      <c r="D48" s="12"/>
      <c r="E48" s="12"/>
      <c r="F48" s="12"/>
      <c r="G48" s="125"/>
      <c r="H48" s="125"/>
      <c r="I48" s="130" t="s">
        <v>62</v>
      </c>
      <c r="J48" s="71">
        <v>383000</v>
      </c>
      <c r="K48" s="71">
        <v>383000</v>
      </c>
      <c r="L48" s="138">
        <f t="shared" si="1"/>
        <v>0</v>
      </c>
    </row>
    <row r="49" spans="1:12" s="9" customFormat="1" ht="21.75" customHeight="1">
      <c r="A49" s="26"/>
      <c r="B49" s="25"/>
      <c r="C49" s="8"/>
      <c r="D49" s="12"/>
      <c r="E49" s="12"/>
      <c r="F49" s="12"/>
      <c r="G49" s="99"/>
      <c r="H49" s="352" t="s">
        <v>64</v>
      </c>
      <c r="I49" s="352"/>
      <c r="J49" s="63">
        <f>SUM(J50,J51,J52)</f>
        <v>3573000</v>
      </c>
      <c r="K49" s="63">
        <f>SUM(K50,K51,K52)</f>
        <v>3573000</v>
      </c>
      <c r="L49" s="138">
        <f t="shared" si="1"/>
        <v>0</v>
      </c>
    </row>
    <row r="50" spans="1:12" ht="21.75" customHeight="1">
      <c r="A50" s="26"/>
      <c r="B50" s="25"/>
      <c r="C50" s="8"/>
      <c r="D50" s="12"/>
      <c r="E50" s="12"/>
      <c r="F50" s="12"/>
      <c r="G50" s="125"/>
      <c r="H50" s="52"/>
      <c r="I50" s="52" t="s">
        <v>60</v>
      </c>
      <c r="J50" s="102">
        <v>3250000</v>
      </c>
      <c r="K50" s="102">
        <v>3250000</v>
      </c>
      <c r="L50" s="138">
        <f t="shared" si="1"/>
        <v>0</v>
      </c>
    </row>
    <row r="51" spans="1:12" s="1" customFormat="1" ht="21.75" customHeight="1">
      <c r="A51" s="26"/>
      <c r="B51" s="25"/>
      <c r="C51" s="8"/>
      <c r="D51" s="12"/>
      <c r="E51" s="12"/>
      <c r="F51" s="12"/>
      <c r="G51" s="125"/>
      <c r="H51" s="125"/>
      <c r="I51" s="125" t="s">
        <v>61</v>
      </c>
      <c r="J51" s="102">
        <v>300000</v>
      </c>
      <c r="K51" s="102">
        <v>300000</v>
      </c>
      <c r="L51" s="138">
        <f t="shared" si="1"/>
        <v>0</v>
      </c>
    </row>
    <row r="52" spans="1:12" ht="21.75" customHeight="1">
      <c r="A52" s="26"/>
      <c r="B52" s="25"/>
      <c r="C52" s="8"/>
      <c r="D52" s="12"/>
      <c r="E52" s="12"/>
      <c r="F52" s="12"/>
      <c r="G52" s="52"/>
      <c r="H52" s="52"/>
      <c r="I52" s="52" t="s">
        <v>62</v>
      </c>
      <c r="J52" s="102">
        <v>23000</v>
      </c>
      <c r="K52" s="102">
        <v>23000</v>
      </c>
      <c r="L52" s="138">
        <f t="shared" si="1"/>
        <v>0</v>
      </c>
    </row>
    <row r="53" spans="1:12" ht="21.75" customHeight="1">
      <c r="A53" s="26"/>
      <c r="B53" s="25"/>
      <c r="C53" s="8"/>
      <c r="D53" s="12"/>
      <c r="E53" s="12"/>
      <c r="F53" s="12"/>
      <c r="G53" s="52"/>
      <c r="H53" s="290" t="s">
        <v>65</v>
      </c>
      <c r="I53" s="290"/>
      <c r="J53" s="63">
        <f>SUM(J54,J55)</f>
        <v>3296000</v>
      </c>
      <c r="K53" s="63">
        <f>SUM(K54,K55)</f>
        <v>3296000</v>
      </c>
      <c r="L53" s="138">
        <f t="shared" si="1"/>
        <v>0</v>
      </c>
    </row>
    <row r="54" spans="1:12" ht="21.75" customHeight="1">
      <c r="A54" s="26"/>
      <c r="B54" s="25"/>
      <c r="C54" s="8"/>
      <c r="D54" s="12"/>
      <c r="E54" s="12"/>
      <c r="F54" s="12"/>
      <c r="G54" s="52"/>
      <c r="H54" s="52"/>
      <c r="I54" s="52" t="s">
        <v>60</v>
      </c>
      <c r="J54" s="63">
        <v>3250000</v>
      </c>
      <c r="K54" s="63">
        <v>3250000</v>
      </c>
      <c r="L54" s="138">
        <f t="shared" si="1"/>
        <v>0</v>
      </c>
    </row>
    <row r="55" spans="1:12" ht="21.75" customHeight="1">
      <c r="A55" s="26"/>
      <c r="B55" s="25"/>
      <c r="C55" s="8"/>
      <c r="D55" s="12"/>
      <c r="E55" s="12"/>
      <c r="F55" s="12"/>
      <c r="G55" s="52"/>
      <c r="H55" s="52"/>
      <c r="I55" s="52" t="s">
        <v>62</v>
      </c>
      <c r="J55" s="63">
        <v>46000</v>
      </c>
      <c r="K55" s="63">
        <v>46000</v>
      </c>
      <c r="L55" s="138">
        <f t="shared" si="1"/>
        <v>0</v>
      </c>
    </row>
    <row r="56" spans="1:12" ht="21.75" customHeight="1">
      <c r="A56" s="26"/>
      <c r="B56" s="25"/>
      <c r="C56" s="8"/>
      <c r="D56" s="12"/>
      <c r="E56" s="12"/>
      <c r="F56" s="12"/>
      <c r="G56" s="52"/>
      <c r="H56" s="290" t="s">
        <v>66</v>
      </c>
      <c r="I56" s="290"/>
      <c r="J56" s="63">
        <f>SUM(J57,J58)</f>
        <v>3739900</v>
      </c>
      <c r="K56" s="63">
        <f>SUM(K57,K58)</f>
        <v>3739900</v>
      </c>
      <c r="L56" s="138">
        <f t="shared" si="1"/>
        <v>0</v>
      </c>
    </row>
    <row r="57" spans="1:12" ht="21.75" customHeight="1">
      <c r="A57" s="26"/>
      <c r="B57" s="25"/>
      <c r="C57" s="8"/>
      <c r="D57" s="12"/>
      <c r="E57" s="12"/>
      <c r="F57" s="12"/>
      <c r="G57" s="52"/>
      <c r="H57" s="52"/>
      <c r="I57" s="52" t="s">
        <v>60</v>
      </c>
      <c r="J57" s="63">
        <v>1400000</v>
      </c>
      <c r="K57" s="63">
        <v>1400000</v>
      </c>
      <c r="L57" s="138">
        <f t="shared" si="1"/>
        <v>0</v>
      </c>
    </row>
    <row r="58" spans="1:12" ht="21.75" customHeight="1">
      <c r="A58" s="26"/>
      <c r="B58" s="25"/>
      <c r="C58" s="8"/>
      <c r="D58" s="12"/>
      <c r="E58" s="12"/>
      <c r="F58" s="12"/>
      <c r="G58" s="52"/>
      <c r="H58" s="52"/>
      <c r="I58" s="52" t="s">
        <v>62</v>
      </c>
      <c r="J58" s="63">
        <v>2339900</v>
      </c>
      <c r="K58" s="63">
        <v>2339900</v>
      </c>
      <c r="L58" s="138">
        <f t="shared" si="1"/>
        <v>0</v>
      </c>
    </row>
    <row r="59" spans="1:12" ht="21.75" customHeight="1">
      <c r="A59" s="26"/>
      <c r="B59" s="25"/>
      <c r="C59" s="8"/>
      <c r="D59" s="12"/>
      <c r="E59" s="12"/>
      <c r="F59" s="12"/>
      <c r="G59" s="290" t="s">
        <v>67</v>
      </c>
      <c r="H59" s="290"/>
      <c r="I59" s="290"/>
      <c r="J59" s="170">
        <f>SUM(J60)</f>
        <v>73465000</v>
      </c>
      <c r="K59" s="170">
        <f>SUM(K60)</f>
        <v>73465000</v>
      </c>
      <c r="L59" s="138">
        <f t="shared" si="1"/>
        <v>0</v>
      </c>
    </row>
    <row r="60" spans="1:12" ht="21.75" customHeight="1">
      <c r="A60" s="26"/>
      <c r="B60" s="25"/>
      <c r="C60" s="8"/>
      <c r="D60" s="12"/>
      <c r="E60" s="12"/>
      <c r="F60" s="12"/>
      <c r="G60" s="125"/>
      <c r="H60" s="290" t="s">
        <v>67</v>
      </c>
      <c r="I60" s="290"/>
      <c r="J60" s="170">
        <f>SUM(J61,J62,J63,J64,J65)</f>
        <v>73465000</v>
      </c>
      <c r="K60" s="170">
        <f>SUM(K61,K62,K63,K64,K65)</f>
        <v>73465000</v>
      </c>
      <c r="L60" s="138">
        <f t="shared" si="1"/>
        <v>0</v>
      </c>
    </row>
    <row r="61" spans="1:12" ht="21.75" customHeight="1">
      <c r="A61" s="26"/>
      <c r="B61" s="25"/>
      <c r="C61" s="8"/>
      <c r="D61" s="12"/>
      <c r="E61" s="12"/>
      <c r="F61" s="12"/>
      <c r="G61" s="52"/>
      <c r="H61" s="52"/>
      <c r="I61" s="52" t="s">
        <v>68</v>
      </c>
      <c r="J61" s="171">
        <v>51017000</v>
      </c>
      <c r="K61" s="171">
        <v>51017000</v>
      </c>
      <c r="L61" s="138">
        <f t="shared" si="1"/>
        <v>0</v>
      </c>
    </row>
    <row r="62" spans="1:12" ht="21.75" customHeight="1">
      <c r="A62" s="26"/>
      <c r="B62" s="25"/>
      <c r="C62" s="8"/>
      <c r="D62" s="12"/>
      <c r="E62" s="12"/>
      <c r="F62" s="12"/>
      <c r="G62" s="52"/>
      <c r="H62" s="52"/>
      <c r="I62" s="52" t="s">
        <v>69</v>
      </c>
      <c r="J62" s="171">
        <v>7154000</v>
      </c>
      <c r="K62" s="171">
        <v>7154000</v>
      </c>
      <c r="L62" s="138">
        <f t="shared" si="1"/>
        <v>0</v>
      </c>
    </row>
    <row r="63" spans="1:12" ht="21.75" customHeight="1">
      <c r="A63" s="26"/>
      <c r="B63" s="25"/>
      <c r="C63" s="8"/>
      <c r="D63" s="12"/>
      <c r="E63" s="12"/>
      <c r="F63" s="12"/>
      <c r="G63" s="52"/>
      <c r="H63" s="52"/>
      <c r="I63" s="52" t="s">
        <v>70</v>
      </c>
      <c r="J63" s="170">
        <v>5000000</v>
      </c>
      <c r="K63" s="170">
        <v>5000000</v>
      </c>
      <c r="L63" s="138">
        <f t="shared" si="1"/>
        <v>0</v>
      </c>
    </row>
    <row r="64" spans="1:12" ht="21.75" customHeight="1">
      <c r="A64" s="26"/>
      <c r="B64" s="25"/>
      <c r="C64" s="8"/>
      <c r="D64" s="12"/>
      <c r="E64" s="12"/>
      <c r="F64" s="12"/>
      <c r="G64" s="52"/>
      <c r="H64" s="52"/>
      <c r="I64" s="52" t="s">
        <v>71</v>
      </c>
      <c r="J64" s="170">
        <v>5294000</v>
      </c>
      <c r="K64" s="170">
        <v>5294000</v>
      </c>
      <c r="L64" s="138">
        <f t="shared" ref="L64:L81" si="2">K64-J64</f>
        <v>0</v>
      </c>
    </row>
    <row r="65" spans="1:12" ht="21.75" customHeight="1">
      <c r="A65" s="26"/>
      <c r="B65" s="25"/>
      <c r="C65" s="8"/>
      <c r="D65" s="12"/>
      <c r="E65" s="12"/>
      <c r="F65" s="12"/>
      <c r="G65" s="52"/>
      <c r="H65" s="52"/>
      <c r="I65" s="52" t="s">
        <v>72</v>
      </c>
      <c r="J65" s="170">
        <v>5000000</v>
      </c>
      <c r="K65" s="170">
        <v>5000000</v>
      </c>
      <c r="L65" s="138">
        <f t="shared" si="2"/>
        <v>0</v>
      </c>
    </row>
    <row r="66" spans="1:12" ht="21.75" customHeight="1">
      <c r="A66" s="26"/>
      <c r="B66" s="25"/>
      <c r="C66" s="8"/>
      <c r="D66" s="12"/>
      <c r="E66" s="12"/>
      <c r="F66" s="12"/>
      <c r="G66" s="290" t="s">
        <v>73</v>
      </c>
      <c r="H66" s="290"/>
      <c r="I66" s="290"/>
      <c r="J66" s="170">
        <f>SUM(J67,J69,J75)</f>
        <v>41695000</v>
      </c>
      <c r="K66" s="170">
        <f>SUM(K67,K69,K75)</f>
        <v>41695000</v>
      </c>
      <c r="L66" s="138">
        <f t="shared" si="2"/>
        <v>0</v>
      </c>
    </row>
    <row r="67" spans="1:12" ht="21.75" customHeight="1">
      <c r="A67" s="26"/>
      <c r="B67" s="25"/>
      <c r="C67" s="8"/>
      <c r="D67" s="12"/>
      <c r="E67" s="12"/>
      <c r="F67" s="12"/>
      <c r="G67" s="52"/>
      <c r="H67" s="290" t="s">
        <v>68</v>
      </c>
      <c r="I67" s="290"/>
      <c r="J67" s="170">
        <f>SUM(J68)</f>
        <v>25077000</v>
      </c>
      <c r="K67" s="170">
        <f>SUM(K68)</f>
        <v>25077000</v>
      </c>
      <c r="L67" s="138">
        <f t="shared" si="2"/>
        <v>0</v>
      </c>
    </row>
    <row r="68" spans="1:12" ht="21.75" customHeight="1">
      <c r="A68" s="26"/>
      <c r="B68" s="25"/>
      <c r="C68" s="8"/>
      <c r="D68" s="12"/>
      <c r="E68" s="12"/>
      <c r="F68" s="12"/>
      <c r="G68" s="52"/>
      <c r="H68" s="52"/>
      <c r="I68" s="52" t="s">
        <v>68</v>
      </c>
      <c r="J68" s="170">
        <v>25077000</v>
      </c>
      <c r="K68" s="170">
        <v>25077000</v>
      </c>
      <c r="L68" s="138">
        <f t="shared" si="2"/>
        <v>0</v>
      </c>
    </row>
    <row r="69" spans="1:12" ht="21.75" customHeight="1">
      <c r="A69" s="26"/>
      <c r="B69" s="25"/>
      <c r="C69" s="8"/>
      <c r="D69" s="12"/>
      <c r="E69" s="12"/>
      <c r="F69" s="12"/>
      <c r="G69" s="52"/>
      <c r="H69" s="290" t="s">
        <v>69</v>
      </c>
      <c r="I69" s="290"/>
      <c r="J69" s="170">
        <f>SUM(J70,J71,J72,J73,J74)</f>
        <v>4800000</v>
      </c>
      <c r="K69" s="170">
        <f>SUM(K70,K71,K72,K73,K74)</f>
        <v>4800000</v>
      </c>
      <c r="L69" s="138">
        <f t="shared" si="2"/>
        <v>0</v>
      </c>
    </row>
    <row r="70" spans="1:12" ht="21.75" customHeight="1">
      <c r="A70" s="26"/>
      <c r="B70" s="25"/>
      <c r="C70" s="8"/>
      <c r="D70" s="12"/>
      <c r="E70" s="12"/>
      <c r="F70" s="12"/>
      <c r="G70" s="52"/>
      <c r="H70" s="52"/>
      <c r="I70" s="52" t="s">
        <v>74</v>
      </c>
      <c r="J70" s="170">
        <v>4220000</v>
      </c>
      <c r="K70" s="170">
        <v>4220000</v>
      </c>
      <c r="L70" s="138">
        <f t="shared" si="2"/>
        <v>0</v>
      </c>
    </row>
    <row r="71" spans="1:12" ht="21.75" customHeight="1">
      <c r="A71" s="26"/>
      <c r="B71" s="25"/>
      <c r="C71" s="8"/>
      <c r="D71" s="12"/>
      <c r="E71" s="12"/>
      <c r="F71" s="12"/>
      <c r="G71" s="52"/>
      <c r="H71" s="52"/>
      <c r="I71" s="52" t="s">
        <v>7</v>
      </c>
      <c r="J71" s="170">
        <v>100000</v>
      </c>
      <c r="K71" s="170">
        <v>100000</v>
      </c>
      <c r="L71" s="138">
        <f t="shared" si="2"/>
        <v>0</v>
      </c>
    </row>
    <row r="72" spans="1:12" ht="21.75" customHeight="1">
      <c r="A72" s="26"/>
      <c r="B72" s="25"/>
      <c r="C72" s="8"/>
      <c r="D72" s="12"/>
      <c r="E72" s="12"/>
      <c r="F72" s="12"/>
      <c r="G72" s="52"/>
      <c r="H72" s="52"/>
      <c r="I72" s="52" t="s">
        <v>75</v>
      </c>
      <c r="J72" s="170">
        <v>0</v>
      </c>
      <c r="K72" s="170">
        <v>0</v>
      </c>
      <c r="L72" s="138">
        <f t="shared" si="2"/>
        <v>0</v>
      </c>
    </row>
    <row r="73" spans="1:12" ht="21.75" customHeight="1">
      <c r="A73" s="26"/>
      <c r="B73" s="25"/>
      <c r="C73" s="8"/>
      <c r="D73" s="12"/>
      <c r="E73" s="12"/>
      <c r="F73" s="12"/>
      <c r="G73" s="52"/>
      <c r="H73" s="52"/>
      <c r="I73" s="52" t="s">
        <v>3</v>
      </c>
      <c r="J73" s="170">
        <v>480000</v>
      </c>
      <c r="K73" s="170">
        <v>480000</v>
      </c>
      <c r="L73" s="138">
        <f t="shared" si="2"/>
        <v>0</v>
      </c>
    </row>
    <row r="74" spans="1:12" ht="21.75" customHeight="1">
      <c r="A74" s="26"/>
      <c r="B74" s="25"/>
      <c r="C74" s="8"/>
      <c r="D74" s="12"/>
      <c r="E74" s="12"/>
      <c r="F74" s="12"/>
      <c r="G74" s="52"/>
      <c r="H74" s="52"/>
      <c r="I74" s="52" t="s">
        <v>76</v>
      </c>
      <c r="J74" s="170">
        <v>0</v>
      </c>
      <c r="K74" s="170">
        <v>0</v>
      </c>
      <c r="L74" s="138">
        <f t="shared" si="2"/>
        <v>0</v>
      </c>
    </row>
    <row r="75" spans="1:12" ht="21.75" customHeight="1">
      <c r="A75" s="26"/>
      <c r="B75" s="25"/>
      <c r="C75" s="8"/>
      <c r="D75" s="12"/>
      <c r="E75" s="12"/>
      <c r="F75" s="12"/>
      <c r="G75" s="52"/>
      <c r="H75" s="290" t="s">
        <v>77</v>
      </c>
      <c r="I75" s="290"/>
      <c r="J75" s="170">
        <f>SUM(J76)</f>
        <v>11818000</v>
      </c>
      <c r="K75" s="170">
        <f>SUM(K76)</f>
        <v>11818000</v>
      </c>
      <c r="L75" s="138">
        <f t="shared" si="2"/>
        <v>0</v>
      </c>
    </row>
    <row r="76" spans="1:12" ht="21.75" customHeight="1">
      <c r="A76" s="26"/>
      <c r="B76" s="25"/>
      <c r="C76" s="8"/>
      <c r="D76" s="12"/>
      <c r="E76" s="12"/>
      <c r="F76" s="12"/>
      <c r="G76" s="52"/>
      <c r="H76" s="52"/>
      <c r="I76" s="52" t="s">
        <v>77</v>
      </c>
      <c r="J76" s="170">
        <v>11818000</v>
      </c>
      <c r="K76" s="170">
        <v>11818000</v>
      </c>
      <c r="L76" s="138">
        <f t="shared" si="2"/>
        <v>0</v>
      </c>
    </row>
    <row r="77" spans="1:12" ht="21.75" customHeight="1">
      <c r="A77" s="26"/>
      <c r="B77" s="25"/>
      <c r="C77" s="8"/>
      <c r="D77" s="12"/>
      <c r="E77" s="12"/>
      <c r="F77" s="12"/>
      <c r="G77" s="290" t="s">
        <v>140</v>
      </c>
      <c r="H77" s="290"/>
      <c r="I77" s="290"/>
      <c r="J77" s="170">
        <f>SUM(J78)</f>
        <v>2158000</v>
      </c>
      <c r="K77" s="170">
        <f>SUM(K78)</f>
        <v>2158000</v>
      </c>
      <c r="L77" s="138">
        <f t="shared" si="2"/>
        <v>0</v>
      </c>
    </row>
    <row r="78" spans="1:12" ht="21.75" customHeight="1">
      <c r="A78" s="26"/>
      <c r="B78" s="25"/>
      <c r="C78" s="8"/>
      <c r="D78" s="12"/>
      <c r="E78" s="12"/>
      <c r="F78" s="12"/>
      <c r="G78" s="52"/>
      <c r="H78" s="290" t="s">
        <v>140</v>
      </c>
      <c r="I78" s="290"/>
      <c r="J78" s="170">
        <f>SUM(J79,J80,J81)</f>
        <v>2158000</v>
      </c>
      <c r="K78" s="170">
        <f>SUM(K79,K80,K81)</f>
        <v>2158000</v>
      </c>
      <c r="L78" s="138">
        <f t="shared" si="2"/>
        <v>0</v>
      </c>
    </row>
    <row r="79" spans="1:12" ht="21.75" customHeight="1">
      <c r="A79" s="26"/>
      <c r="B79" s="25"/>
      <c r="C79" s="8"/>
      <c r="D79" s="12"/>
      <c r="E79" s="12"/>
      <c r="F79" s="12"/>
      <c r="G79" s="52"/>
      <c r="H79" s="52"/>
      <c r="I79" s="52" t="s">
        <v>141</v>
      </c>
      <c r="J79" s="170">
        <v>750000</v>
      </c>
      <c r="K79" s="170">
        <v>750000</v>
      </c>
      <c r="L79" s="138">
        <f t="shared" si="2"/>
        <v>0</v>
      </c>
    </row>
    <row r="80" spans="1:12" ht="21.75" customHeight="1">
      <c r="A80" s="26"/>
      <c r="B80" s="25"/>
      <c r="C80" s="8"/>
      <c r="D80" s="12"/>
      <c r="E80" s="12"/>
      <c r="F80" s="12"/>
      <c r="G80" s="52"/>
      <c r="H80" s="52"/>
      <c r="I80" s="52" t="s">
        <v>142</v>
      </c>
      <c r="J80" s="170">
        <v>127000</v>
      </c>
      <c r="K80" s="170">
        <v>127000</v>
      </c>
      <c r="L80" s="138">
        <f t="shared" si="2"/>
        <v>0</v>
      </c>
    </row>
    <row r="81" spans="1:13" ht="21.75" customHeight="1">
      <c r="A81" s="105"/>
      <c r="B81" s="106"/>
      <c r="C81" s="107"/>
      <c r="D81" s="12"/>
      <c r="E81" s="12"/>
      <c r="F81" s="12"/>
      <c r="G81" s="52"/>
      <c r="H81" s="52"/>
      <c r="I81" s="52" t="s">
        <v>143</v>
      </c>
      <c r="J81" s="170">
        <v>1281000</v>
      </c>
      <c r="K81" s="170">
        <v>1281000</v>
      </c>
      <c r="L81" s="138">
        <f t="shared" si="2"/>
        <v>0</v>
      </c>
    </row>
    <row r="82" spans="1:13" ht="21.75" customHeight="1">
      <c r="A82" s="26"/>
      <c r="B82" s="25"/>
      <c r="C82" s="8"/>
      <c r="D82" s="12"/>
      <c r="E82" s="12"/>
      <c r="F82" s="12"/>
      <c r="G82" s="290" t="s">
        <v>144</v>
      </c>
      <c r="H82" s="290"/>
      <c r="I82" s="290"/>
      <c r="J82" s="170">
        <f>SUM(J83)</f>
        <v>20000000</v>
      </c>
      <c r="K82" s="170">
        <f>SUM(K83)</f>
        <v>0</v>
      </c>
      <c r="L82" s="138">
        <f t="shared" ref="L82:L92" si="3">K82-J82</f>
        <v>-20000000</v>
      </c>
    </row>
    <row r="83" spans="1:13" ht="21.75" customHeight="1">
      <c r="A83" s="26"/>
      <c r="B83" s="25"/>
      <c r="C83" s="8"/>
      <c r="D83" s="12"/>
      <c r="E83" s="12"/>
      <c r="F83" s="12"/>
      <c r="G83" s="52"/>
      <c r="H83" s="290" t="s">
        <v>144</v>
      </c>
      <c r="I83" s="290"/>
      <c r="J83" s="170">
        <f>SUM(J84,J85,J86,J87,J88)</f>
        <v>20000000</v>
      </c>
      <c r="K83" s="170">
        <f>SUM(K84,K85,K86,K87,K88)</f>
        <v>0</v>
      </c>
      <c r="L83" s="138">
        <f t="shared" si="3"/>
        <v>-20000000</v>
      </c>
    </row>
    <row r="84" spans="1:13" ht="21.75" customHeight="1">
      <c r="A84" s="26"/>
      <c r="B84" s="25"/>
      <c r="C84" s="8"/>
      <c r="D84" s="12"/>
      <c r="E84" s="12"/>
      <c r="F84" s="12"/>
      <c r="G84" s="52"/>
      <c r="H84" s="52"/>
      <c r="I84" s="52" t="s">
        <v>145</v>
      </c>
      <c r="J84" s="63">
        <v>150000</v>
      </c>
      <c r="K84" s="63">
        <v>0</v>
      </c>
      <c r="L84" s="138">
        <f t="shared" si="3"/>
        <v>-150000</v>
      </c>
    </row>
    <row r="85" spans="1:13" ht="21.75" customHeight="1">
      <c r="A85" s="175"/>
      <c r="B85" s="176"/>
      <c r="C85" s="177"/>
      <c r="D85" s="12"/>
      <c r="E85" s="12"/>
      <c r="F85" s="12"/>
      <c r="G85" s="52"/>
      <c r="H85" s="52"/>
      <c r="I85" s="52" t="s">
        <v>146</v>
      </c>
      <c r="J85" s="63">
        <v>63040</v>
      </c>
      <c r="K85" s="63">
        <v>0</v>
      </c>
      <c r="L85" s="138">
        <f t="shared" si="3"/>
        <v>-63040</v>
      </c>
    </row>
    <row r="86" spans="1:13" ht="21.75" customHeight="1">
      <c r="A86" s="175"/>
      <c r="B86" s="176"/>
      <c r="C86" s="177"/>
      <c r="D86" s="12"/>
      <c r="E86" s="12"/>
      <c r="F86" s="12"/>
      <c r="G86" s="52"/>
      <c r="H86" s="52"/>
      <c r="I86" s="52" t="s">
        <v>147</v>
      </c>
      <c r="J86" s="63">
        <v>14264630</v>
      </c>
      <c r="K86" s="63">
        <v>0</v>
      </c>
      <c r="L86" s="138">
        <f t="shared" si="3"/>
        <v>-14264630</v>
      </c>
    </row>
    <row r="87" spans="1:13" ht="21.75" customHeight="1">
      <c r="A87" s="175"/>
      <c r="B87" s="176"/>
      <c r="C87" s="177"/>
      <c r="D87" s="12"/>
      <c r="E87" s="12"/>
      <c r="F87" s="12"/>
      <c r="G87" s="52"/>
      <c r="H87" s="52"/>
      <c r="I87" s="52" t="s">
        <v>148</v>
      </c>
      <c r="J87" s="63">
        <v>1800000</v>
      </c>
      <c r="K87" s="63">
        <v>0</v>
      </c>
      <c r="L87" s="138">
        <f t="shared" si="3"/>
        <v>-1800000</v>
      </c>
    </row>
    <row r="88" spans="1:13" ht="21.75" customHeight="1">
      <c r="A88" s="105"/>
      <c r="B88" s="106"/>
      <c r="C88" s="107"/>
      <c r="D88" s="12"/>
      <c r="E88" s="12"/>
      <c r="F88" s="12"/>
      <c r="G88" s="52"/>
      <c r="H88" s="52"/>
      <c r="I88" s="52" t="s">
        <v>149</v>
      </c>
      <c r="J88" s="63">
        <v>3722330</v>
      </c>
      <c r="K88" s="63">
        <v>0</v>
      </c>
      <c r="L88" s="138">
        <f t="shared" si="3"/>
        <v>-3722330</v>
      </c>
    </row>
    <row r="89" spans="1:13" ht="21.75" customHeight="1">
      <c r="A89" s="108"/>
      <c r="B89" s="109"/>
      <c r="C89" s="21"/>
      <c r="D89" s="110"/>
      <c r="E89" s="110"/>
      <c r="F89" s="110"/>
      <c r="G89" s="361" t="s">
        <v>150</v>
      </c>
      <c r="H89" s="361"/>
      <c r="I89" s="361"/>
      <c r="J89" s="172">
        <f>SUM(J90)</f>
        <v>7000000</v>
      </c>
      <c r="K89" s="172">
        <f>SUM(K90)</f>
        <v>7000000</v>
      </c>
      <c r="L89" s="138">
        <f t="shared" si="3"/>
        <v>0</v>
      </c>
    </row>
    <row r="90" spans="1:13" ht="21.75" customHeight="1">
      <c r="A90" s="105"/>
      <c r="B90" s="106"/>
      <c r="C90" s="107"/>
      <c r="D90" s="12"/>
      <c r="E90" s="12"/>
      <c r="F90" s="12"/>
      <c r="G90" s="52"/>
      <c r="H90" s="290" t="s">
        <v>150</v>
      </c>
      <c r="I90" s="290"/>
      <c r="J90" s="170">
        <f>SUM(J91,J92,J93)</f>
        <v>7000000</v>
      </c>
      <c r="K90" s="170">
        <f>SUM(K91,K92,K93)</f>
        <v>7000000</v>
      </c>
      <c r="L90" s="138">
        <f t="shared" si="3"/>
        <v>0</v>
      </c>
    </row>
    <row r="91" spans="1:13" ht="21.75" customHeight="1">
      <c r="A91" s="179"/>
      <c r="B91" s="180"/>
      <c r="C91" s="181"/>
      <c r="D91" s="182"/>
      <c r="E91" s="182"/>
      <c r="F91" s="182"/>
      <c r="G91" s="165"/>
      <c r="H91" s="183"/>
      <c r="I91" s="183" t="s">
        <v>151</v>
      </c>
      <c r="J91" s="184">
        <v>3590000</v>
      </c>
      <c r="K91" s="184">
        <v>3590000</v>
      </c>
      <c r="L91" s="138">
        <f t="shared" si="3"/>
        <v>0</v>
      </c>
      <c r="M91" s="185"/>
    </row>
    <row r="92" spans="1:13" ht="21.75" customHeight="1">
      <c r="A92" s="179"/>
      <c r="B92" s="180"/>
      <c r="C92" s="181"/>
      <c r="D92" s="182"/>
      <c r="E92" s="182"/>
      <c r="F92" s="182"/>
      <c r="G92" s="165"/>
      <c r="H92" s="183"/>
      <c r="I92" s="183" t="s">
        <v>263</v>
      </c>
      <c r="J92" s="184">
        <v>2410000</v>
      </c>
      <c r="K92" s="184">
        <v>2410000</v>
      </c>
      <c r="L92" s="138">
        <f t="shared" si="3"/>
        <v>0</v>
      </c>
      <c r="M92" s="185"/>
    </row>
    <row r="93" spans="1:13" ht="21.75" customHeight="1">
      <c r="A93" s="179"/>
      <c r="B93" s="180"/>
      <c r="C93" s="181"/>
      <c r="D93" s="182"/>
      <c r="E93" s="182"/>
      <c r="F93" s="182"/>
      <c r="G93" s="165"/>
      <c r="H93" s="183"/>
      <c r="I93" s="52" t="s">
        <v>152</v>
      </c>
      <c r="J93" s="63">
        <v>1000000</v>
      </c>
      <c r="K93" s="63">
        <v>1000000</v>
      </c>
      <c r="L93" s="138">
        <f t="shared" ref="L93:L96" si="4">K93-J93</f>
        <v>0</v>
      </c>
      <c r="M93" s="185"/>
    </row>
    <row r="94" spans="1:13" ht="21.75" customHeight="1">
      <c r="A94" s="179"/>
      <c r="B94" s="180"/>
      <c r="C94" s="181"/>
      <c r="D94" s="182"/>
      <c r="E94" s="182"/>
      <c r="F94" s="182"/>
      <c r="G94" s="361" t="s">
        <v>153</v>
      </c>
      <c r="H94" s="361"/>
      <c r="I94" s="361"/>
      <c r="J94" s="186">
        <f>SUM(J95)</f>
        <v>3000000</v>
      </c>
      <c r="K94" s="186">
        <f>SUM(K95)</f>
        <v>0</v>
      </c>
      <c r="L94" s="138">
        <f t="shared" si="4"/>
        <v>-3000000</v>
      </c>
      <c r="M94" s="185"/>
    </row>
    <row r="95" spans="1:13" ht="21.75" customHeight="1">
      <c r="A95" s="179"/>
      <c r="B95" s="180"/>
      <c r="C95" s="181"/>
      <c r="D95" s="182"/>
      <c r="E95" s="182"/>
      <c r="F95" s="182"/>
      <c r="G95" s="52"/>
      <c r="H95" s="290" t="s">
        <v>153</v>
      </c>
      <c r="I95" s="290"/>
      <c r="J95" s="184">
        <f>SUM(J96)</f>
        <v>3000000</v>
      </c>
      <c r="K95" s="184">
        <f>SUM(K96)</f>
        <v>0</v>
      </c>
      <c r="L95" s="138">
        <f t="shared" si="4"/>
        <v>-3000000</v>
      </c>
      <c r="M95" s="185"/>
    </row>
    <row r="96" spans="1:13" ht="21.75" customHeight="1">
      <c r="A96" s="41"/>
      <c r="B96" s="42"/>
      <c r="C96" s="20"/>
      <c r="D96" s="19"/>
      <c r="E96" s="19"/>
      <c r="F96" s="19"/>
      <c r="G96" s="67"/>
      <c r="H96" s="67"/>
      <c r="I96" s="67" t="s">
        <v>153</v>
      </c>
      <c r="J96" s="68">
        <v>3000000</v>
      </c>
      <c r="K96" s="68">
        <v>0</v>
      </c>
      <c r="L96" s="138">
        <f t="shared" si="4"/>
        <v>-3000000</v>
      </c>
      <c r="M96" s="185"/>
    </row>
    <row r="97" spans="10:12">
      <c r="J97" s="17"/>
      <c r="K97" s="17"/>
      <c r="L97" s="187"/>
    </row>
    <row r="98" spans="10:12">
      <c r="J98" s="17"/>
      <c r="K98" s="17"/>
      <c r="L98" s="17"/>
    </row>
  </sheetData>
  <mergeCells count="44">
    <mergeCell ref="H18:I18"/>
    <mergeCell ref="G94:I94"/>
    <mergeCell ref="H95:I95"/>
    <mergeCell ref="G89:I89"/>
    <mergeCell ref="H90:I90"/>
    <mergeCell ref="H83:I83"/>
    <mergeCell ref="G82:I82"/>
    <mergeCell ref="H75:I75"/>
    <mergeCell ref="H78:I78"/>
    <mergeCell ref="G77:I77"/>
    <mergeCell ref="G59:I59"/>
    <mergeCell ref="H60:I60"/>
    <mergeCell ref="H67:I67"/>
    <mergeCell ref="G66:I66"/>
    <mergeCell ref="H69:I69"/>
    <mergeCell ref="H56:I56"/>
    <mergeCell ref="A1:L1"/>
    <mergeCell ref="A2:L2"/>
    <mergeCell ref="A3:D3"/>
    <mergeCell ref="A6:C6"/>
    <mergeCell ref="G6:I6"/>
    <mergeCell ref="A7:C7"/>
    <mergeCell ref="B8:C8"/>
    <mergeCell ref="G7:I7"/>
    <mergeCell ref="H53:I53"/>
    <mergeCell ref="A11:C11"/>
    <mergeCell ref="A15:C15"/>
    <mergeCell ref="B16:C16"/>
    <mergeCell ref="H27:I27"/>
    <mergeCell ref="H15:I15"/>
    <mergeCell ref="A19:C19"/>
    <mergeCell ref="B20:C20"/>
    <mergeCell ref="H46:I46"/>
    <mergeCell ref="H49:I49"/>
    <mergeCell ref="G35:I35"/>
    <mergeCell ref="H36:I36"/>
    <mergeCell ref="G38:I38"/>
    <mergeCell ref="H39:I39"/>
    <mergeCell ref="H42:I42"/>
    <mergeCell ref="G32:I32"/>
    <mergeCell ref="H33:I33"/>
    <mergeCell ref="G23:I23"/>
    <mergeCell ref="H24:I24"/>
    <mergeCell ref="G26:I26"/>
  </mergeCells>
  <phoneticPr fontId="3" type="noConversion"/>
  <pageMargins left="0.7" right="0.7" top="0.75" bottom="0.75" header="0.3" footer="0.3"/>
  <pageSetup paperSize="9" scale="65" orientation="portrait" r:id="rId1"/>
  <rowBreaks count="1" manualBreakCount="1">
    <brk id="46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tabSelected="1" workbookViewId="0">
      <selection sqref="A1:L1"/>
    </sheetView>
  </sheetViews>
  <sheetFormatPr defaultRowHeight="12"/>
  <cols>
    <col min="1" max="1" width="2.77734375" style="3" customWidth="1"/>
    <col min="2" max="2" width="3.44140625" style="3" customWidth="1"/>
    <col min="3" max="3" width="12.77734375" style="4" customWidth="1"/>
    <col min="4" max="4" width="14.21875" style="5" customWidth="1"/>
    <col min="5" max="5" width="13.44140625" style="5" customWidth="1"/>
    <col min="6" max="6" width="11.5546875" style="5" customWidth="1"/>
    <col min="7" max="8" width="2.77734375" style="5" customWidth="1"/>
    <col min="9" max="9" width="17.21875" style="5" customWidth="1"/>
    <col min="10" max="10" width="16" style="5" bestFit="1" customWidth="1"/>
    <col min="11" max="11" width="16.6640625" style="17" customWidth="1"/>
    <col min="12" max="12" width="10.21875" style="5" customWidth="1"/>
    <col min="13" max="16384" width="8.88671875" style="5"/>
  </cols>
  <sheetData>
    <row r="1" spans="1:12" s="1" customFormat="1" ht="33" customHeight="1">
      <c r="A1" s="353" t="s">
        <v>274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5"/>
    </row>
    <row r="2" spans="1:12" s="2" customFormat="1" ht="33" customHeight="1">
      <c r="A2" s="362" t="s">
        <v>26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4"/>
    </row>
    <row r="3" spans="1:12" s="9" customFormat="1" ht="33" customHeight="1">
      <c r="A3" s="365" t="s">
        <v>264</v>
      </c>
      <c r="B3" s="366"/>
      <c r="C3" s="366"/>
      <c r="D3" s="366"/>
      <c r="E3" s="118"/>
      <c r="F3" s="119"/>
      <c r="G3" s="120"/>
      <c r="H3" s="120"/>
      <c r="I3" s="120"/>
      <c r="J3" s="120"/>
      <c r="K3" s="121"/>
      <c r="L3" s="122"/>
    </row>
    <row r="4" spans="1:12" s="9" customFormat="1" ht="33" customHeight="1">
      <c r="A4" s="18"/>
      <c r="B4" s="12"/>
      <c r="C4" s="177"/>
      <c r="D4" s="12"/>
      <c r="E4" s="12"/>
      <c r="F4" s="12"/>
      <c r="G4" s="12"/>
      <c r="H4" s="12"/>
      <c r="I4" s="12"/>
      <c r="J4" s="12"/>
      <c r="K4" s="14"/>
      <c r="L4" s="29" t="s">
        <v>25</v>
      </c>
    </row>
    <row r="5" spans="1:12" ht="33" customHeight="1">
      <c r="A5" s="264" t="s">
        <v>0</v>
      </c>
      <c r="B5" s="260" t="s">
        <v>1</v>
      </c>
      <c r="C5" s="263" t="s">
        <v>2</v>
      </c>
      <c r="D5" s="55" t="s">
        <v>265</v>
      </c>
      <c r="E5" s="55" t="s">
        <v>273</v>
      </c>
      <c r="F5" s="263" t="s">
        <v>17</v>
      </c>
      <c r="G5" s="263" t="s">
        <v>0</v>
      </c>
      <c r="H5" s="263" t="s">
        <v>1</v>
      </c>
      <c r="I5" s="263" t="s">
        <v>2</v>
      </c>
      <c r="J5" s="55" t="s">
        <v>265</v>
      </c>
      <c r="K5" s="55" t="s">
        <v>273</v>
      </c>
      <c r="L5" s="49" t="s">
        <v>17</v>
      </c>
    </row>
    <row r="6" spans="1:12" s="1" customFormat="1" ht="33" customHeight="1">
      <c r="A6" s="323" t="s">
        <v>16</v>
      </c>
      <c r="B6" s="310"/>
      <c r="C6" s="310"/>
      <c r="D6" s="71">
        <f>SUM(D7,D11,D15)</f>
        <v>1788917700</v>
      </c>
      <c r="E6" s="71">
        <f>SUM(E7,E11,E15)</f>
        <v>1788917700</v>
      </c>
      <c r="F6" s="71">
        <f t="shared" ref="F6:F18" si="0">E6-D6</f>
        <v>0</v>
      </c>
      <c r="G6" s="310" t="s">
        <v>16</v>
      </c>
      <c r="H6" s="310"/>
      <c r="I6" s="310"/>
      <c r="J6" s="268">
        <f>SUM(J7,J15,J31,J35)</f>
        <v>1788917700</v>
      </c>
      <c r="K6" s="268">
        <f>SUM(K7,K15,K31,K35)</f>
        <v>1788917700</v>
      </c>
      <c r="L6" s="138">
        <f>K6-J6</f>
        <v>0</v>
      </c>
    </row>
    <row r="7" spans="1:12" ht="33" customHeight="1">
      <c r="A7" s="322" t="s">
        <v>23</v>
      </c>
      <c r="B7" s="290"/>
      <c r="C7" s="290"/>
      <c r="D7" s="71">
        <f>SUM(D8)</f>
        <v>783134000</v>
      </c>
      <c r="E7" s="71">
        <f>SUM(E8)</f>
        <v>783134000</v>
      </c>
      <c r="F7" s="71">
        <f t="shared" si="0"/>
        <v>0</v>
      </c>
      <c r="G7" s="327" t="s">
        <v>69</v>
      </c>
      <c r="H7" s="327"/>
      <c r="I7" s="327"/>
      <c r="J7" s="14">
        <f>SUM(J8,J13)</f>
        <v>94979000</v>
      </c>
      <c r="K7" s="14">
        <f>SUM(K8,K13)</f>
        <v>94979000</v>
      </c>
      <c r="L7" s="138">
        <f t="shared" ref="L7:L39" si="1">K7-J7</f>
        <v>0</v>
      </c>
    </row>
    <row r="8" spans="1:12" ht="33" customHeight="1">
      <c r="A8" s="265"/>
      <c r="B8" s="290" t="s">
        <v>23</v>
      </c>
      <c r="C8" s="290"/>
      <c r="D8" s="71">
        <f>SUM(D9,D10)</f>
        <v>783134000</v>
      </c>
      <c r="E8" s="71">
        <f>SUM(E9,E10)</f>
        <v>783134000</v>
      </c>
      <c r="F8" s="71">
        <f t="shared" si="0"/>
        <v>0</v>
      </c>
      <c r="G8" s="261"/>
      <c r="H8" s="261" t="s">
        <v>15</v>
      </c>
      <c r="I8" s="262"/>
      <c r="J8" s="14">
        <f>SUM(J9,J10,J11,J12)</f>
        <v>77959000</v>
      </c>
      <c r="K8" s="14">
        <f>SUM(K9,K10,K11,K12)</f>
        <v>77959000</v>
      </c>
      <c r="L8" s="138">
        <f t="shared" si="1"/>
        <v>0</v>
      </c>
    </row>
    <row r="9" spans="1:12" ht="33" customHeight="1">
      <c r="A9" s="265"/>
      <c r="B9" s="261"/>
      <c r="C9" s="262" t="s">
        <v>23</v>
      </c>
      <c r="D9" s="71">
        <v>710188000</v>
      </c>
      <c r="E9" s="71">
        <v>710188000</v>
      </c>
      <c r="F9" s="71">
        <f t="shared" si="0"/>
        <v>0</v>
      </c>
      <c r="G9" s="261"/>
      <c r="H9" s="261"/>
      <c r="I9" s="262" t="s">
        <v>15</v>
      </c>
      <c r="J9" s="14">
        <v>60702000</v>
      </c>
      <c r="K9" s="14">
        <v>60702000</v>
      </c>
      <c r="L9" s="138">
        <f t="shared" si="1"/>
        <v>0</v>
      </c>
    </row>
    <row r="10" spans="1:12" s="9" customFormat="1" ht="33" customHeight="1">
      <c r="A10" s="265"/>
      <c r="B10" s="261"/>
      <c r="C10" s="201" t="s">
        <v>80</v>
      </c>
      <c r="D10" s="142">
        <v>72946000</v>
      </c>
      <c r="E10" s="142">
        <v>72946000</v>
      </c>
      <c r="F10" s="71">
        <f t="shared" si="0"/>
        <v>0</v>
      </c>
      <c r="G10" s="261"/>
      <c r="H10" s="261"/>
      <c r="I10" s="262" t="s">
        <v>46</v>
      </c>
      <c r="J10" s="269">
        <v>5721000</v>
      </c>
      <c r="K10" s="269">
        <v>5721000</v>
      </c>
      <c r="L10" s="138">
        <f t="shared" si="1"/>
        <v>0</v>
      </c>
    </row>
    <row r="11" spans="1:12" s="9" customFormat="1" ht="33" customHeight="1">
      <c r="A11" s="322" t="s">
        <v>10</v>
      </c>
      <c r="B11" s="290"/>
      <c r="C11" s="290"/>
      <c r="D11" s="71">
        <f>SUM(D12)</f>
        <v>4480000</v>
      </c>
      <c r="E11" s="71">
        <f>SUM(E12)</f>
        <v>4480000</v>
      </c>
      <c r="F11" s="71">
        <f t="shared" si="0"/>
        <v>0</v>
      </c>
      <c r="G11" s="261"/>
      <c r="H11" s="261"/>
      <c r="I11" s="262" t="s">
        <v>28</v>
      </c>
      <c r="J11" s="269">
        <v>5310000</v>
      </c>
      <c r="K11" s="269">
        <v>5310000</v>
      </c>
      <c r="L11" s="138">
        <f t="shared" si="1"/>
        <v>0</v>
      </c>
    </row>
    <row r="12" spans="1:12" s="9" customFormat="1" ht="33" customHeight="1">
      <c r="B12" s="290" t="s">
        <v>10</v>
      </c>
      <c r="C12" s="290"/>
      <c r="D12" s="71">
        <f>SUM(D13,D14)</f>
        <v>4480000</v>
      </c>
      <c r="E12" s="71">
        <f>SUM(E13,E14)</f>
        <v>4480000</v>
      </c>
      <c r="F12" s="71">
        <f t="shared" si="0"/>
        <v>0</v>
      </c>
      <c r="G12" s="261"/>
      <c r="H12" s="261"/>
      <c r="I12" s="262" t="s">
        <v>11</v>
      </c>
      <c r="J12" s="269">
        <v>6226000</v>
      </c>
      <c r="K12" s="269">
        <v>6226000</v>
      </c>
      <c r="L12" s="138">
        <f t="shared" si="1"/>
        <v>0</v>
      </c>
    </row>
    <row r="13" spans="1:12" s="9" customFormat="1" ht="33" customHeight="1">
      <c r="A13" s="265"/>
      <c r="C13" s="261" t="s">
        <v>10</v>
      </c>
      <c r="D13" s="142">
        <v>4480000</v>
      </c>
      <c r="E13" s="142">
        <v>4480000</v>
      </c>
      <c r="F13" s="71">
        <f t="shared" si="0"/>
        <v>0</v>
      </c>
      <c r="G13" s="52"/>
      <c r="H13" s="290" t="s">
        <v>29</v>
      </c>
      <c r="I13" s="290"/>
      <c r="J13" s="269">
        <f>SUM(J14)</f>
        <v>17020000</v>
      </c>
      <c r="K13" s="269">
        <f>SUM(K14)</f>
        <v>17020000</v>
      </c>
      <c r="L13" s="138">
        <f t="shared" si="1"/>
        <v>0</v>
      </c>
    </row>
    <row r="14" spans="1:12" s="9" customFormat="1" ht="33" customHeight="1">
      <c r="A14" s="265"/>
      <c r="B14" s="261"/>
      <c r="C14" s="101" t="s">
        <v>104</v>
      </c>
      <c r="D14" s="142">
        <v>0</v>
      </c>
      <c r="E14" s="142">
        <v>0</v>
      </c>
      <c r="F14" s="71">
        <f t="shared" si="0"/>
        <v>0</v>
      </c>
      <c r="G14" s="151"/>
      <c r="H14" s="101"/>
      <c r="I14" s="262" t="s">
        <v>29</v>
      </c>
      <c r="J14" s="269">
        <v>17020000</v>
      </c>
      <c r="K14" s="269">
        <v>17020000</v>
      </c>
      <c r="L14" s="138">
        <f t="shared" si="1"/>
        <v>0</v>
      </c>
    </row>
    <row r="15" spans="1:12" s="1" customFormat="1" ht="33" customHeight="1">
      <c r="A15" s="322" t="s">
        <v>107</v>
      </c>
      <c r="B15" s="290"/>
      <c r="C15" s="290"/>
      <c r="D15" s="71">
        <f>SUM(D16)</f>
        <v>1001303700</v>
      </c>
      <c r="E15" s="71">
        <f>SUM(E16)</f>
        <v>1001303700</v>
      </c>
      <c r="F15" s="71">
        <f t="shared" si="0"/>
        <v>0</v>
      </c>
      <c r="G15" s="290" t="s">
        <v>30</v>
      </c>
      <c r="H15" s="290"/>
      <c r="I15" s="290"/>
      <c r="J15" s="270">
        <f>SUM(J16,J23,J26,J29)</f>
        <v>619689000</v>
      </c>
      <c r="K15" s="270">
        <f>SUM(K16,K23,K26,K29)</f>
        <v>619689000</v>
      </c>
      <c r="L15" s="138">
        <f t="shared" si="1"/>
        <v>0</v>
      </c>
    </row>
    <row r="16" spans="1:12" s="1" customFormat="1" ht="33" customHeight="1">
      <c r="B16" s="290" t="s">
        <v>107</v>
      </c>
      <c r="C16" s="290"/>
      <c r="D16" s="71">
        <f>SUM(D17)</f>
        <v>1001303700</v>
      </c>
      <c r="E16" s="71">
        <f>SUM(E17)</f>
        <v>1001303700</v>
      </c>
      <c r="F16" s="71">
        <f t="shared" si="0"/>
        <v>0</v>
      </c>
      <c r="G16" s="261"/>
      <c r="H16" s="290" t="s">
        <v>31</v>
      </c>
      <c r="I16" s="290"/>
      <c r="J16" s="270">
        <f>SUM(J17,J18,J19,J20,J21,J22)</f>
        <v>480905400</v>
      </c>
      <c r="K16" s="270">
        <f>SUM(K17,K18,K19,K20,K21,K22)</f>
        <v>480905400</v>
      </c>
      <c r="L16" s="138">
        <f t="shared" si="1"/>
        <v>0</v>
      </c>
    </row>
    <row r="17" spans="1:12" s="1" customFormat="1" ht="33" customHeight="1">
      <c r="A17" s="265"/>
      <c r="C17" s="261" t="s">
        <v>107</v>
      </c>
      <c r="D17" s="142">
        <v>1001303700</v>
      </c>
      <c r="E17" s="142">
        <v>1001303700</v>
      </c>
      <c r="F17" s="71">
        <f t="shared" si="0"/>
        <v>0</v>
      </c>
      <c r="G17" s="261"/>
      <c r="H17" s="261"/>
      <c r="I17" s="262" t="s">
        <v>32</v>
      </c>
      <c r="J17" s="270">
        <v>142027200</v>
      </c>
      <c r="K17" s="270">
        <v>142027200</v>
      </c>
      <c r="L17" s="138">
        <f t="shared" si="1"/>
        <v>0</v>
      </c>
    </row>
    <row r="18" spans="1:12" s="1" customFormat="1" ht="33" customHeight="1">
      <c r="A18" s="265"/>
      <c r="B18" s="261"/>
      <c r="D18" s="142"/>
      <c r="E18" s="142"/>
      <c r="F18" s="71">
        <f t="shared" si="0"/>
        <v>0</v>
      </c>
      <c r="G18" s="261"/>
      <c r="H18" s="52"/>
      <c r="I18" s="52" t="s">
        <v>33</v>
      </c>
      <c r="J18" s="270">
        <v>137280000</v>
      </c>
      <c r="K18" s="270">
        <v>137280000</v>
      </c>
      <c r="L18" s="138">
        <f t="shared" si="1"/>
        <v>0</v>
      </c>
    </row>
    <row r="19" spans="1:12" s="1" customFormat="1" ht="33" customHeight="1">
      <c r="A19" s="267"/>
      <c r="B19" s="259"/>
      <c r="C19" s="259"/>
      <c r="D19" s="57"/>
      <c r="E19" s="57"/>
      <c r="F19" s="57"/>
      <c r="G19" s="261"/>
      <c r="H19" s="261"/>
      <c r="I19" s="262" t="s">
        <v>34</v>
      </c>
      <c r="J19" s="270">
        <v>34800000</v>
      </c>
      <c r="K19" s="270">
        <v>34800000</v>
      </c>
      <c r="L19" s="138">
        <f t="shared" si="1"/>
        <v>0</v>
      </c>
    </row>
    <row r="20" spans="1:12" s="1" customFormat="1" ht="33" customHeight="1">
      <c r="A20" s="267"/>
      <c r="B20" s="259"/>
      <c r="C20" s="259"/>
      <c r="D20" s="57"/>
      <c r="E20" s="57"/>
      <c r="F20" s="57"/>
      <c r="G20" s="261"/>
      <c r="H20" s="261"/>
      <c r="I20" s="262" t="s">
        <v>35</v>
      </c>
      <c r="J20" s="270">
        <v>49198200</v>
      </c>
      <c r="K20" s="270">
        <v>49198200</v>
      </c>
      <c r="L20" s="138">
        <f t="shared" si="1"/>
        <v>0</v>
      </c>
    </row>
    <row r="21" spans="1:12" s="1" customFormat="1" ht="33" customHeight="1">
      <c r="A21" s="265"/>
      <c r="B21" s="261"/>
      <c r="C21" s="262"/>
      <c r="D21" s="57"/>
      <c r="E21" s="57"/>
      <c r="F21" s="57"/>
      <c r="G21" s="261"/>
      <c r="H21" s="261"/>
      <c r="I21" s="262" t="s">
        <v>36</v>
      </c>
      <c r="J21" s="270">
        <v>3600000</v>
      </c>
      <c r="K21" s="270">
        <v>3600000</v>
      </c>
      <c r="L21" s="138">
        <f t="shared" si="1"/>
        <v>0</v>
      </c>
    </row>
    <row r="22" spans="1:12" ht="33" customHeight="1">
      <c r="A22" s="265"/>
      <c r="B22" s="261"/>
      <c r="C22" s="262"/>
      <c r="D22" s="57"/>
      <c r="E22" s="57"/>
      <c r="F22" s="57"/>
      <c r="G22" s="261"/>
      <c r="H22" s="261"/>
      <c r="I22" s="262" t="s">
        <v>37</v>
      </c>
      <c r="J22" s="14">
        <v>114000000</v>
      </c>
      <c r="K22" s="14">
        <v>114000000</v>
      </c>
      <c r="L22" s="138">
        <f t="shared" si="1"/>
        <v>0</v>
      </c>
    </row>
    <row r="23" spans="1:12" ht="33" customHeight="1">
      <c r="A23" s="265"/>
      <c r="B23" s="261"/>
      <c r="C23" s="262"/>
      <c r="D23" s="57"/>
      <c r="E23" s="57"/>
      <c r="F23" s="57"/>
      <c r="G23" s="261"/>
      <c r="H23" s="290" t="s">
        <v>22</v>
      </c>
      <c r="I23" s="290"/>
      <c r="J23" s="14">
        <f>SUM(J24,J25)</f>
        <v>14520000</v>
      </c>
      <c r="K23" s="14">
        <f>SUM(K24,K25)</f>
        <v>14520000</v>
      </c>
      <c r="L23" s="138">
        <f t="shared" si="1"/>
        <v>0</v>
      </c>
    </row>
    <row r="24" spans="1:12" ht="33" customHeight="1">
      <c r="A24" s="265"/>
      <c r="B24" s="52"/>
      <c r="C24" s="262"/>
      <c r="D24" s="52"/>
      <c r="E24" s="52"/>
      <c r="F24" s="52"/>
      <c r="G24" s="261"/>
      <c r="H24" s="261"/>
      <c r="I24" s="262" t="s">
        <v>38</v>
      </c>
      <c r="J24" s="14">
        <v>600000</v>
      </c>
      <c r="K24" s="14">
        <v>600000</v>
      </c>
      <c r="L24" s="138">
        <f t="shared" si="1"/>
        <v>0</v>
      </c>
    </row>
    <row r="25" spans="1:12" ht="33" customHeight="1">
      <c r="A25" s="265"/>
      <c r="B25" s="52"/>
      <c r="C25" s="262"/>
      <c r="D25" s="52"/>
      <c r="E25" s="52"/>
      <c r="F25" s="52"/>
      <c r="G25" s="52"/>
      <c r="H25" s="173"/>
      <c r="I25" s="173" t="s">
        <v>22</v>
      </c>
      <c r="J25" s="14">
        <v>13920000</v>
      </c>
      <c r="K25" s="14">
        <v>13920000</v>
      </c>
      <c r="L25" s="138">
        <f t="shared" si="1"/>
        <v>0</v>
      </c>
    </row>
    <row r="26" spans="1:12" ht="33" customHeight="1">
      <c r="A26" s="264"/>
      <c r="B26" s="260"/>
      <c r="C26" s="262"/>
      <c r="D26" s="52"/>
      <c r="E26" s="52"/>
      <c r="F26" s="52"/>
      <c r="G26" s="261"/>
      <c r="H26" s="290" t="s">
        <v>39</v>
      </c>
      <c r="I26" s="290"/>
      <c r="J26" s="14">
        <f>SUM(J27,J28)</f>
        <v>124063200</v>
      </c>
      <c r="K26" s="14">
        <f>SUM(K27,K28)</f>
        <v>124063200</v>
      </c>
      <c r="L26" s="138">
        <f t="shared" si="1"/>
        <v>0</v>
      </c>
    </row>
    <row r="27" spans="1:12" ht="33" customHeight="1">
      <c r="A27" s="202"/>
      <c r="B27" s="203"/>
      <c r="C27" s="203"/>
      <c r="D27" s="203"/>
      <c r="E27" s="203"/>
      <c r="F27" s="203"/>
      <c r="G27" s="261"/>
      <c r="H27" s="261"/>
      <c r="I27" s="262" t="s">
        <v>40</v>
      </c>
      <c r="J27" s="14">
        <v>122191200</v>
      </c>
      <c r="K27" s="14">
        <v>122191200</v>
      </c>
      <c r="L27" s="138">
        <f t="shared" si="1"/>
        <v>0</v>
      </c>
    </row>
    <row r="28" spans="1:12" ht="33" customHeight="1">
      <c r="A28" s="202"/>
      <c r="B28" s="203"/>
      <c r="C28" s="203"/>
      <c r="D28" s="203"/>
      <c r="E28" s="203"/>
      <c r="F28" s="203"/>
      <c r="G28" s="261"/>
      <c r="H28" s="261"/>
      <c r="I28" s="262" t="s">
        <v>39</v>
      </c>
      <c r="J28" s="14">
        <v>1872000</v>
      </c>
      <c r="K28" s="14">
        <v>1872000</v>
      </c>
      <c r="L28" s="138">
        <f t="shared" si="1"/>
        <v>0</v>
      </c>
    </row>
    <row r="29" spans="1:12" ht="33" customHeight="1">
      <c r="A29" s="202"/>
      <c r="B29" s="203"/>
      <c r="C29" s="203"/>
      <c r="D29" s="203"/>
      <c r="E29" s="203"/>
      <c r="F29" s="203"/>
      <c r="G29" s="261"/>
      <c r="H29" s="290" t="s">
        <v>156</v>
      </c>
      <c r="I29" s="290"/>
      <c r="J29" s="14">
        <f>SUM(J30)</f>
        <v>200400</v>
      </c>
      <c r="K29" s="14">
        <f>SUM(K30)</f>
        <v>200400</v>
      </c>
      <c r="L29" s="138">
        <f t="shared" si="1"/>
        <v>0</v>
      </c>
    </row>
    <row r="30" spans="1:12" ht="33" customHeight="1">
      <c r="A30" s="202"/>
      <c r="B30" s="203"/>
      <c r="C30" s="203"/>
      <c r="D30" s="203"/>
      <c r="E30" s="203"/>
      <c r="F30" s="203"/>
      <c r="G30" s="261"/>
      <c r="H30" s="261"/>
      <c r="I30" s="262" t="s">
        <v>156</v>
      </c>
      <c r="J30" s="14">
        <v>200400</v>
      </c>
      <c r="K30" s="14">
        <v>200400</v>
      </c>
      <c r="L30" s="138">
        <f t="shared" si="1"/>
        <v>0</v>
      </c>
    </row>
    <row r="31" spans="1:12" ht="33" customHeight="1">
      <c r="A31" s="202"/>
      <c r="B31" s="203"/>
      <c r="C31" s="203"/>
      <c r="D31" s="203"/>
      <c r="E31" s="203"/>
      <c r="F31" s="203"/>
      <c r="G31" s="290" t="s">
        <v>41</v>
      </c>
      <c r="H31" s="290"/>
      <c r="I31" s="290"/>
      <c r="J31" s="14">
        <f>SUM(J32)</f>
        <v>72946000</v>
      </c>
      <c r="K31" s="14">
        <f>SUM(K32)</f>
        <v>72946000</v>
      </c>
      <c r="L31" s="138">
        <f t="shared" si="1"/>
        <v>0</v>
      </c>
    </row>
    <row r="32" spans="1:12" ht="33" customHeight="1">
      <c r="A32" s="265"/>
      <c r="B32" s="52"/>
      <c r="C32" s="262"/>
      <c r="D32" s="52"/>
      <c r="E32" s="52"/>
      <c r="F32" s="52"/>
      <c r="G32" s="261"/>
      <c r="H32" s="327" t="s">
        <v>41</v>
      </c>
      <c r="I32" s="327"/>
      <c r="J32" s="14">
        <f>SUM(J33,J34)</f>
        <v>72946000</v>
      </c>
      <c r="K32" s="14">
        <f>SUM(K33,K34)</f>
        <v>72946000</v>
      </c>
      <c r="L32" s="138">
        <f t="shared" si="1"/>
        <v>0</v>
      </c>
    </row>
    <row r="33" spans="1:12" ht="33" customHeight="1">
      <c r="A33" s="265"/>
      <c r="B33" s="52"/>
      <c r="C33" s="262"/>
      <c r="D33" s="52"/>
      <c r="E33" s="52"/>
      <c r="F33" s="52"/>
      <c r="G33" s="261"/>
      <c r="H33" s="261"/>
      <c r="I33" s="262" t="s">
        <v>42</v>
      </c>
      <c r="J33" s="14">
        <v>71662000</v>
      </c>
      <c r="K33" s="14">
        <v>71662000</v>
      </c>
      <c r="L33" s="138">
        <f t="shared" si="1"/>
        <v>0</v>
      </c>
    </row>
    <row r="34" spans="1:12" ht="33" customHeight="1">
      <c r="A34" s="116"/>
      <c r="B34" s="165"/>
      <c r="C34" s="117"/>
      <c r="D34" s="165"/>
      <c r="E34" s="165"/>
      <c r="F34" s="165"/>
      <c r="G34" s="261"/>
      <c r="H34" s="261"/>
      <c r="I34" s="262" t="s">
        <v>43</v>
      </c>
      <c r="J34" s="14">
        <v>1284000</v>
      </c>
      <c r="K34" s="14">
        <v>1284000</v>
      </c>
      <c r="L34" s="138">
        <f t="shared" si="1"/>
        <v>0</v>
      </c>
    </row>
    <row r="35" spans="1:12" ht="33" customHeight="1">
      <c r="A35" s="116"/>
      <c r="B35" s="165"/>
      <c r="C35" s="117"/>
      <c r="D35" s="165"/>
      <c r="E35" s="165"/>
      <c r="F35" s="165"/>
      <c r="G35" s="290" t="s">
        <v>107</v>
      </c>
      <c r="H35" s="290"/>
      <c r="I35" s="290"/>
      <c r="J35" s="14">
        <f>SUM(J36)</f>
        <v>1001303700</v>
      </c>
      <c r="K35" s="14">
        <f>SUM(K36)</f>
        <v>1001303700</v>
      </c>
      <c r="L35" s="138">
        <f t="shared" si="1"/>
        <v>0</v>
      </c>
    </row>
    <row r="36" spans="1:12" ht="33" customHeight="1">
      <c r="A36" s="116"/>
      <c r="B36" s="165"/>
      <c r="C36" s="117"/>
      <c r="D36" s="165"/>
      <c r="E36" s="165"/>
      <c r="F36" s="165"/>
      <c r="G36" s="261"/>
      <c r="H36" s="327" t="s">
        <v>107</v>
      </c>
      <c r="I36" s="327"/>
      <c r="J36" s="14">
        <f>SUM(J37,J38)</f>
        <v>1001303700</v>
      </c>
      <c r="K36" s="14">
        <f>SUM(K37,K38)</f>
        <v>1001303700</v>
      </c>
      <c r="L36" s="138">
        <f t="shared" si="1"/>
        <v>0</v>
      </c>
    </row>
    <row r="37" spans="1:12" ht="33" customHeight="1">
      <c r="A37" s="116"/>
      <c r="B37" s="165"/>
      <c r="C37" s="117"/>
      <c r="D37" s="165"/>
      <c r="E37" s="165"/>
      <c r="F37" s="165"/>
      <c r="G37" s="261"/>
      <c r="H37" s="261"/>
      <c r="I37" s="96" t="s">
        <v>157</v>
      </c>
      <c r="J37" s="14">
        <v>527063700</v>
      </c>
      <c r="K37" s="14">
        <v>527063700</v>
      </c>
      <c r="L37" s="138">
        <f t="shared" si="1"/>
        <v>0</v>
      </c>
    </row>
    <row r="38" spans="1:12" ht="33" customHeight="1">
      <c r="A38" s="64"/>
      <c r="B38" s="65"/>
      <c r="C38" s="66"/>
      <c r="D38" s="67"/>
      <c r="E38" s="67"/>
      <c r="F38" s="67"/>
      <c r="G38" s="88"/>
      <c r="H38" s="88"/>
      <c r="I38" s="204" t="s">
        <v>158</v>
      </c>
      <c r="J38" s="271">
        <v>474240000</v>
      </c>
      <c r="K38" s="271">
        <v>474240000</v>
      </c>
      <c r="L38" s="139">
        <f t="shared" si="1"/>
        <v>0</v>
      </c>
    </row>
    <row r="39" spans="1:12" ht="13.5" hidden="1" customHeight="1">
      <c r="A39" s="10"/>
      <c r="B39" s="10"/>
      <c r="C39" s="10"/>
      <c r="D39" s="10"/>
      <c r="E39" s="10"/>
      <c r="F39" s="10"/>
      <c r="G39" s="7"/>
      <c r="H39" s="7"/>
      <c r="I39" s="21" t="s">
        <v>20</v>
      </c>
      <c r="J39" s="22"/>
      <c r="K39" s="104"/>
      <c r="L39" s="23">
        <f t="shared" si="1"/>
        <v>0</v>
      </c>
    </row>
    <row r="40" spans="1:12" ht="14.1" customHeight="1"/>
  </sheetData>
  <mergeCells count="22">
    <mergeCell ref="H32:I32"/>
    <mergeCell ref="G35:I35"/>
    <mergeCell ref="H36:I36"/>
    <mergeCell ref="B16:C16"/>
    <mergeCell ref="H16:I16"/>
    <mergeCell ref="H23:I23"/>
    <mergeCell ref="H26:I26"/>
    <mergeCell ref="H29:I29"/>
    <mergeCell ref="G31:I31"/>
    <mergeCell ref="B8:C8"/>
    <mergeCell ref="A11:C11"/>
    <mergeCell ref="B12:C12"/>
    <mergeCell ref="H13:I13"/>
    <mergeCell ref="A15:C15"/>
    <mergeCell ref="G15:I15"/>
    <mergeCell ref="A7:C7"/>
    <mergeCell ref="G7:I7"/>
    <mergeCell ref="A1:L1"/>
    <mergeCell ref="A2:L2"/>
    <mergeCell ref="A3:D3"/>
    <mergeCell ref="A6:C6"/>
    <mergeCell ref="G6:I6"/>
  </mergeCells>
  <phoneticPr fontId="3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다문화가족지원센터</vt:lpstr>
      <vt:lpstr>다문화센터 특성화사업</vt:lpstr>
      <vt:lpstr>다문화가족취창업중점기관</vt:lpstr>
      <vt:lpstr>서울시거점센터</vt:lpstr>
      <vt:lpstr>건강가정지원센터</vt:lpstr>
      <vt:lpstr>아이돌봄지원사업</vt:lpstr>
      <vt:lpstr>다문화가족지원센터!Print_Area</vt:lpstr>
      <vt:lpstr>다문화가족지원센터!Print_Titles</vt:lpstr>
    </vt:vector>
  </TitlesOfParts>
  <Company>조계종사회복지재단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윤남선</dc:creator>
  <cp:lastModifiedBy>Windows 사용자</cp:lastModifiedBy>
  <cp:lastPrinted>2017-12-04T00:39:34Z</cp:lastPrinted>
  <dcterms:created xsi:type="dcterms:W3CDTF">2003-02-11T06:29:08Z</dcterms:created>
  <dcterms:modified xsi:type="dcterms:W3CDTF">2018-01-10T00:35:54Z</dcterms:modified>
</cp:coreProperties>
</file>