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19\18.12.19 예산안보고\"/>
    </mc:Choice>
  </mc:AlternateContent>
  <xr:revisionPtr revIDLastSave="0" documentId="13_ncr:1_{E88DC6B8-0057-4BA4-A39B-31BA4545EBE9}" xr6:coauthVersionLast="45" xr6:coauthVersionMax="45" xr10:uidLastSave="{00000000-0000-0000-0000-000000000000}"/>
  <bookViews>
    <workbookView xWindow="390" yWindow="390" windowWidth="14475" windowHeight="12705" xr2:uid="{00000000-000D-0000-FFFF-FFFF00000000}"/>
  </bookViews>
  <sheets>
    <sheet name="예산총괄표" sheetId="9" r:id="rId1"/>
    <sheet name="세입명세서" sheetId="7" r:id="rId2"/>
    <sheet name="세출명세서" sheetId="5" r:id="rId3"/>
  </sheets>
  <definedNames>
    <definedName name="_xlnm._FilterDatabase" localSheetId="0" hidden="1">예산총괄표!$A$1:$J$1</definedName>
  </definedNames>
  <calcPr calcId="181029"/>
</workbook>
</file>

<file path=xl/calcChain.xml><?xml version="1.0" encoding="utf-8"?>
<calcChain xmlns="http://schemas.openxmlformats.org/spreadsheetml/2006/main">
  <c r="E13" i="7" l="1"/>
  <c r="E11" i="7"/>
  <c r="E9" i="7"/>
  <c r="D13" i="7"/>
  <c r="D11" i="7"/>
  <c r="D9" i="7"/>
  <c r="C15" i="9"/>
  <c r="C8" i="9"/>
  <c r="H27" i="5" l="1"/>
  <c r="E26" i="5"/>
  <c r="D26" i="5"/>
  <c r="F27" i="5" l="1"/>
  <c r="E18" i="5" l="1"/>
  <c r="D18" i="5"/>
  <c r="E15" i="5"/>
  <c r="D15" i="5"/>
  <c r="E9" i="5"/>
  <c r="D9" i="5"/>
  <c r="E30" i="5"/>
  <c r="E29" i="5" s="1"/>
  <c r="E25" i="5"/>
  <c r="D25" i="5"/>
  <c r="F26" i="5" l="1"/>
  <c r="F13" i="7"/>
  <c r="E12" i="7"/>
  <c r="D12" i="7"/>
  <c r="B15" i="9"/>
  <c r="D14" i="9"/>
  <c r="D13" i="9"/>
  <c r="D12" i="9"/>
  <c r="B8" i="9"/>
  <c r="D7" i="9"/>
  <c r="D6" i="9"/>
  <c r="D5" i="9"/>
  <c r="D8" i="9" l="1"/>
  <c r="F12" i="7"/>
  <c r="D15" i="9"/>
  <c r="H31" i="5" l="1"/>
  <c r="H28" i="5"/>
  <c r="H24" i="5"/>
  <c r="H23" i="5"/>
  <c r="H22" i="5"/>
  <c r="H21" i="5"/>
  <c r="H20" i="5"/>
  <c r="H19" i="5"/>
  <c r="H17" i="5"/>
  <c r="H16" i="5"/>
  <c r="H11" i="5"/>
  <c r="H12" i="5"/>
  <c r="H13" i="5"/>
  <c r="H14" i="5"/>
  <c r="H10" i="5"/>
  <c r="F11" i="7" l="1"/>
  <c r="F9" i="7"/>
  <c r="E10" i="7"/>
  <c r="D10" i="7"/>
  <c r="E8" i="7"/>
  <c r="D8" i="7"/>
  <c r="D7" i="7" s="1"/>
  <c r="E7" i="7" l="1"/>
  <c r="D8" i="5"/>
  <c r="E8" i="5"/>
  <c r="E7" i="5" s="1"/>
  <c r="F10" i="7"/>
  <c r="F8" i="7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8" i="5"/>
  <c r="F7" i="7" l="1"/>
  <c r="F8" i="5"/>
  <c r="F31" i="5" l="1"/>
  <c r="D30" i="5"/>
  <c r="D29" i="5" s="1"/>
  <c r="D7" i="5" s="1"/>
  <c r="F7" i="5" s="1"/>
  <c r="F30" i="5" l="1"/>
  <c r="F29" i="5"/>
</calcChain>
</file>

<file path=xl/sharedStrings.xml><?xml version="1.0" encoding="utf-8"?>
<sst xmlns="http://schemas.openxmlformats.org/spreadsheetml/2006/main" count="106" uniqueCount="81">
  <si>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</si>
  <si>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</si>
  <si>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</si>
  <si>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</si>
  <si>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</si>
  <si>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</si>
  <si>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</si>
  <si>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</si>
  <si>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</si>
  <si>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</si>
  <si>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</si>
  <si>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</si>
  <si>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</si>
  <si>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</si>
  <si>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</si>
  <si>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</si>
  <si>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</si>
  <si>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</si>
  <si>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</si>
  <si>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</si>
  <si>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</si>
  <si>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</si>
  <si>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</si>
  <si>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</si>
  <si>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</si>
  <si>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</si>
  <si>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사업비</t>
  </si>
  <si>
    <t>증감</t>
    <phoneticPr fontId="2" type="noConversion"/>
  </si>
  <si>
    <t>예산산출기초</t>
    <phoneticPr fontId="2" type="noConversion"/>
  </si>
  <si>
    <t>홍보비, 사무용품 등</t>
    <phoneticPr fontId="2" type="noConversion"/>
  </si>
  <si>
    <t>각종 공과금, 우편료</t>
    <phoneticPr fontId="2" type="noConversion"/>
  </si>
  <si>
    <t>각종 세금, 협회비</t>
    <phoneticPr fontId="2" type="noConversion"/>
  </si>
  <si>
    <t>차량유지비</t>
    <phoneticPr fontId="2" type="noConversion"/>
  </si>
  <si>
    <t>센터장활동비</t>
    <phoneticPr fontId="2" type="noConversion"/>
  </si>
  <si>
    <t>사업비</t>
    <phoneticPr fontId="2" type="noConversion"/>
  </si>
  <si>
    <t>세출명세서</t>
    <phoneticPr fontId="2" type="noConversion"/>
  </si>
  <si>
    <t>세입명세서</t>
    <phoneticPr fontId="2" type="noConversion"/>
  </si>
  <si>
    <t>증  감</t>
  </si>
  <si>
    <t>보조금수입</t>
  </si>
  <si>
    <t>국도시 보조금</t>
  </si>
  <si>
    <t>전입금</t>
  </si>
  <si>
    <t>자부담</t>
  </si>
  <si>
    <t>법인전입금</t>
  </si>
  <si>
    <t>(단위 : 원)</t>
    <phoneticPr fontId="2" type="noConversion"/>
  </si>
  <si>
    <t>2018년
예산액</t>
    <phoneticPr fontId="2" type="noConversion"/>
  </si>
  <si>
    <t>후원금</t>
    <phoneticPr fontId="2" type="noConversion"/>
  </si>
  <si>
    <t>전년도
예산액
(2018년)</t>
    <phoneticPr fontId="2" type="noConversion"/>
  </si>
  <si>
    <t>해당연도
예산액
(2019년)</t>
    <phoneticPr fontId="2" type="noConversion"/>
  </si>
  <si>
    <t>직원 및 방문지도사
출장비</t>
    <phoneticPr fontId="2" type="noConversion"/>
  </si>
  <si>
    <t>자산취득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</si>
  <si>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</si>
  <si>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</si>
  <si>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</si>
  <si>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</si>
  <si>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</si>
  <si>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2018년 예산액</t>
  </si>
  <si>
    <t>증감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</si>
  <si>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</si>
  <si>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</si>
  <si>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</si>
  <si>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</si>
  <si>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</si>
  <si>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</si>
  <si>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</si>
  <si>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</si>
  <si>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2019년 예산액</t>
    <phoneticPr fontId="2" type="noConversion"/>
  </si>
  <si>
    <t>후원금</t>
    <phoneticPr fontId="2" type="noConversion"/>
  </si>
  <si>
    <t>후원금</t>
    <phoneticPr fontId="2" type="noConversion"/>
  </si>
  <si>
    <t>2019년
예산액</t>
    <phoneticPr fontId="2" type="noConversion"/>
  </si>
  <si>
    <t>2019년도 남원시건강가정∙다문화가족지원센터 세입세출예산총괄표</t>
    <phoneticPr fontId="2" type="noConversion"/>
  </si>
  <si>
    <t>2019년 예산 산출근거</t>
    <phoneticPr fontId="2" type="noConversion"/>
  </si>
  <si>
    <t>시설비</t>
    <phoneticPr fontId="2" type="noConversion"/>
  </si>
  <si>
    <t>상근직원 20명</t>
    <phoneticPr fontId="2" type="noConversion"/>
  </si>
  <si>
    <t>상근직원 20명</t>
    <phoneticPr fontId="2" type="noConversion"/>
  </si>
  <si>
    <t>수당 및 복지수당</t>
    <phoneticPr fontId="2" type="noConversion"/>
  </si>
  <si>
    <t>회식비, 명절수당 등</t>
    <phoneticPr fontId="2" type="noConversion"/>
  </si>
  <si>
    <t>운영위원회 등 회의비</t>
    <phoneticPr fontId="2" type="noConversion"/>
  </si>
  <si>
    <t>교육비, 급량비
방문지도사 회의비 등</t>
    <phoneticPr fontId="2" type="noConversion"/>
  </si>
  <si>
    <t>공동육아나눔터, 다문화소통공간 설치비</t>
    <phoneticPr fontId="2" type="noConversion"/>
  </si>
  <si>
    <t>국비, 도비, 시비 보조금</t>
    <phoneticPr fontId="2" type="noConversion"/>
  </si>
  <si>
    <t>(사)한울안운동 보조금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</si>
</sst>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);[Red]\(#,##0\)"/>
    <numFmt numFmtId="177" formatCode="_(* #,##0_);_(* \(#,##0\);_(* &quot;-&quot;_);_(@_)"/>
    <numFmt numFmtId="178" formatCode="0.0%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41" fontId="8" fillId="0" borderId="0" xfId="1" applyFont="1" applyAlignment="1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0" fillId="0" borderId="0" xfId="1" applyFont="1" applyAlignment="1">
      <alignment horizontal="right" vertical="center"/>
    </xf>
    <xf numFmtId="41" fontId="10" fillId="6" borderId="21" xfId="1" applyFont="1" applyFill="1" applyBorder="1" applyAlignment="1">
      <alignment horizontal="center" vertical="center"/>
    </xf>
    <xf numFmtId="41" fontId="10" fillId="6" borderId="22" xfId="1" applyFont="1" applyFill="1" applyBorder="1" applyAlignment="1">
      <alignment horizontal="center" vertical="center"/>
    </xf>
    <xf numFmtId="41" fontId="10" fillId="6" borderId="23" xfId="1" applyFont="1" applyFill="1" applyBorder="1" applyAlignment="1">
      <alignment horizontal="center" vertical="center"/>
    </xf>
    <xf numFmtId="41" fontId="11" fillId="0" borderId="0" xfId="1" applyFont="1">
      <alignment vertical="center"/>
    </xf>
    <xf numFmtId="41" fontId="12" fillId="0" borderId="27" xfId="1" applyFont="1" applyBorder="1" applyAlignment="1">
      <alignment horizontal="center" vertical="center"/>
    </xf>
    <xf numFmtId="41" fontId="12" fillId="0" borderId="28" xfId="1" applyFont="1" applyBorder="1">
      <alignment vertical="center"/>
    </xf>
    <xf numFmtId="41" fontId="12" fillId="0" borderId="29" xfId="1" applyFont="1" applyBorder="1">
      <alignment vertical="center"/>
    </xf>
    <xf numFmtId="41" fontId="12" fillId="0" borderId="4" xfId="1" applyFont="1" applyBorder="1" applyAlignment="1">
      <alignment horizontal="center"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4" xfId="1" applyFont="1" applyBorder="1" applyAlignment="1">
      <alignment horizontal="center" vertical="center"/>
    </xf>
    <xf numFmtId="41" fontId="13" fillId="0" borderId="5" xfId="1" applyFont="1" applyBorder="1">
      <alignment vertical="center"/>
    </xf>
    <xf numFmtId="41" fontId="13" fillId="0" borderId="6" xfId="1" applyFont="1" applyBorder="1">
      <alignment vertical="center"/>
    </xf>
    <xf numFmtId="41" fontId="14" fillId="0" borderId="10" xfId="1" applyFont="1" applyBorder="1" applyAlignment="1">
      <alignment horizontal="center"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9" fillId="0" borderId="0" xfId="1" applyFont="1" applyAlignment="1">
      <alignment horizontal="center" vertical="center"/>
    </xf>
    <xf numFmtId="41" fontId="12" fillId="0" borderId="15" xfId="1" applyFont="1" applyBorder="1" applyAlignment="1">
      <alignment horizontal="center" vertical="center"/>
    </xf>
    <xf numFmtId="41" fontId="12" fillId="0" borderId="9" xfId="1" applyFont="1" applyBorder="1">
      <alignment vertical="center"/>
    </xf>
    <xf numFmtId="41" fontId="12" fillId="0" borderId="30" xfId="1" applyFont="1" applyBorder="1">
      <alignment vertical="center"/>
    </xf>
    <xf numFmtId="41" fontId="14" fillId="0" borderId="31" xfId="1" applyFont="1" applyBorder="1">
      <alignment vertical="center"/>
    </xf>
    <xf numFmtId="0" fontId="15" fillId="0" borderId="0" xfId="0" applyFont="1">
      <alignment vertical="center"/>
    </xf>
    <xf numFmtId="41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1" fontId="9" fillId="0" borderId="18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3" borderId="25" xfId="1" applyFont="1" applyFill="1" applyBorder="1" applyAlignment="1">
      <alignment horizontal="right" vertical="center"/>
    </xf>
    <xf numFmtId="41" fontId="17" fillId="4" borderId="2" xfId="1" applyFont="1" applyFill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9" fillId="0" borderId="5" xfId="1" applyFont="1" applyBorder="1" applyAlignment="1">
      <alignment horizontal="center" vertical="center"/>
    </xf>
    <xf numFmtId="41" fontId="9" fillId="0" borderId="5" xfId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41" fontId="17" fillId="4" borderId="5" xfId="1" applyFont="1" applyFill="1" applyBorder="1" applyAlignment="1">
      <alignment horizontal="center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5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41" fontId="9" fillId="0" borderId="7" xfId="1" applyFont="1" applyBorder="1">
      <alignment vertical="center"/>
    </xf>
    <xf numFmtId="41" fontId="18" fillId="6" borderId="18" xfId="1" applyFont="1" applyFill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41" fontId="15" fillId="3" borderId="9" xfId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176" fontId="15" fillId="3" borderId="17" xfId="1" applyNumberFormat="1" applyFont="1" applyFill="1" applyBorder="1" applyAlignment="1">
      <alignment horizontal="left" vertical="center"/>
    </xf>
    <xf numFmtId="41" fontId="15" fillId="5" borderId="5" xfId="1" applyFont="1" applyFill="1" applyBorder="1">
      <alignment vertical="center"/>
    </xf>
    <xf numFmtId="0" fontId="15" fillId="5" borderId="11" xfId="0" applyFont="1" applyFill="1" applyBorder="1" applyAlignment="1">
      <alignment horizontal="center" vertical="center"/>
    </xf>
    <xf numFmtId="176" fontId="15" fillId="5" borderId="12" xfId="1" applyNumberFormat="1" applyFont="1" applyFill="1" applyBorder="1" applyAlignment="1">
      <alignment horizontal="left" vertical="center"/>
    </xf>
    <xf numFmtId="41" fontId="15" fillId="2" borderId="5" xfId="1" applyFont="1" applyFill="1" applyBorder="1" applyAlignment="1">
      <alignment horizontal="center" vertical="center"/>
    </xf>
    <xf numFmtId="41" fontId="15" fillId="2" borderId="5" xfId="1" applyFont="1" applyFill="1" applyBorder="1">
      <alignment vertical="center"/>
    </xf>
    <xf numFmtId="0" fontId="15" fillId="2" borderId="11" xfId="0" applyFont="1" applyFill="1" applyBorder="1" applyAlignment="1">
      <alignment horizontal="center" vertical="center"/>
    </xf>
    <xf numFmtId="176" fontId="15" fillId="2" borderId="12" xfId="1" applyNumberFormat="1" applyFont="1" applyFill="1" applyBorder="1" applyAlignment="1">
      <alignment horizontal="left" vertical="center"/>
    </xf>
    <xf numFmtId="41" fontId="15" fillId="0" borderId="5" xfId="1" applyFont="1" applyBorder="1" applyAlignment="1">
      <alignment horizontal="center" vertical="center" wrapText="1"/>
    </xf>
    <xf numFmtId="41" fontId="15" fillId="0" borderId="5" xfId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left" vertical="center"/>
    </xf>
    <xf numFmtId="41" fontId="15" fillId="0" borderId="0" xfId="0" applyNumberFormat="1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1" fontId="15" fillId="0" borderId="7" xfId="1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176" fontId="15" fillId="0" borderId="14" xfId="1" applyNumberFormat="1" applyFont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41" fontId="15" fillId="0" borderId="5" xfId="1" applyFont="1" applyFill="1" applyBorder="1">
      <alignment vertical="center"/>
    </xf>
    <xf numFmtId="0" fontId="15" fillId="0" borderId="11" xfId="0" applyFont="1" applyFill="1" applyBorder="1" applyAlignment="1">
      <alignment horizontal="center" vertical="center"/>
    </xf>
    <xf numFmtId="176" fontId="15" fillId="0" borderId="12" xfId="1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41" fontId="7" fillId="0" borderId="0" xfId="1" applyFont="1" applyAlignment="1">
      <alignment horizontal="center" vertical="center"/>
    </xf>
    <xf numFmtId="41" fontId="9" fillId="0" borderId="5" xfId="1" applyFont="1" applyBorder="1" applyAlignment="1">
      <alignment horizontal="center" vertical="center"/>
    </xf>
    <xf numFmtId="41" fontId="9" fillId="4" borderId="2" xfId="1" applyFont="1" applyFill="1" applyBorder="1" applyAlignment="1">
      <alignment horizontal="center" vertical="center"/>
    </xf>
    <xf numFmtId="41" fontId="9" fillId="4" borderId="3" xfId="1" applyFont="1" applyFill="1" applyBorder="1" applyAlignment="1">
      <alignment horizontal="center" vertical="center"/>
    </xf>
    <xf numFmtId="178" fontId="9" fillId="4" borderId="5" xfId="1" applyNumberFormat="1" applyFont="1" applyFill="1" applyBorder="1" applyAlignment="1">
      <alignment horizontal="center" vertical="center"/>
    </xf>
    <xf numFmtId="178" fontId="9" fillId="4" borderId="6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41" fontId="9" fillId="0" borderId="5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41" fontId="9" fillId="0" borderId="1" xfId="1" applyFont="1" applyBorder="1" applyAlignment="1">
      <alignment horizontal="center" vertical="center"/>
    </xf>
    <xf numFmtId="41" fontId="9" fillId="0" borderId="4" xfId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17" fillId="3" borderId="24" xfId="1" applyFont="1" applyFill="1" applyBorder="1" applyAlignment="1">
      <alignment horizontal="center" vertical="center"/>
    </xf>
    <xf numFmtId="41" fontId="17" fillId="3" borderId="25" xfId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0" borderId="19" xfId="1" applyFont="1" applyBorder="1" applyAlignment="1">
      <alignment horizontal="center" vertical="center" wrapText="1"/>
    </xf>
    <xf numFmtId="41" fontId="9" fillId="3" borderId="25" xfId="1" applyFont="1" applyFill="1" applyBorder="1" applyAlignment="1">
      <alignment horizontal="center" vertical="center"/>
    </xf>
    <xf numFmtId="41" fontId="9" fillId="3" borderId="26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19" xfId="1" applyFont="1" applyFill="1" applyBorder="1" applyAlignment="1">
      <alignment horizontal="center" vertical="center" wrapText="1"/>
    </xf>
    <xf numFmtId="41" fontId="15" fillId="3" borderId="15" xfId="1" applyFont="1" applyFill="1" applyBorder="1" applyAlignment="1">
      <alignment horizontal="center" vertical="center"/>
    </xf>
    <xf numFmtId="41" fontId="15" fillId="3" borderId="9" xfId="1" applyFont="1" applyFill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  <xf numFmtId="41" fontId="15" fillId="5" borderId="5" xfId="1" applyFont="1" applyFill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1" fontId="18" fillId="6" borderId="1" xfId="1" applyFont="1" applyFill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topLeftCell="A5" zoomScale="85" zoomScaleNormal="85" workbookViewId="0">
      <selection activeCell="C7" sqref="C7"/>
    </sheetView>
  </sheetViews>
  <sheetFormatPr defaultRowHeight="60" customHeight="1" x14ac:dyDescent="0.3"/>
  <cols>
    <col min="1" max="1" width="15.625" style="2" customWidth="1"/>
    <col min="2" max="4" width="30.625" style="2" customWidth="1"/>
    <col min="5" max="5" width="3.625" style="2" customWidth="1"/>
    <col min="6" max="9" width="15.625" style="2" customWidth="1"/>
    <col min="10" max="10" width="3.625" style="2" customWidth="1"/>
    <col min="11" max="16384" width="9" style="2"/>
  </cols>
  <sheetData>
    <row r="1" spans="1:10" ht="80.099999999999994" customHeight="1" x14ac:dyDescent="0.3">
      <c r="A1" s="79" t="s">
        <v>69</v>
      </c>
      <c r="B1" s="79"/>
      <c r="C1" s="79"/>
      <c r="D1" s="79"/>
      <c r="E1" s="1"/>
      <c r="F1" s="1"/>
      <c r="G1" s="1"/>
      <c r="H1" s="1"/>
      <c r="I1" s="1"/>
      <c r="J1" s="1"/>
    </row>
    <row r="2" spans="1:10" ht="30" customHeight="1" x14ac:dyDescent="0.3">
      <c r="A2" s="3"/>
      <c r="B2" s="3"/>
      <c r="C2" s="3"/>
      <c r="D2" s="3"/>
      <c r="E2" s="1"/>
      <c r="F2" s="1"/>
      <c r="G2" s="1"/>
      <c r="H2" s="1"/>
      <c r="I2" s="1"/>
      <c r="J2" s="1"/>
    </row>
    <row r="3" spans="1:10" s="4" customFormat="1" ht="60" customHeight="1" thickBot="1" x14ac:dyDescent="0.35">
      <c r="A3" s="4" t="s">
        <v>50</v>
      </c>
      <c r="D3" s="5" t="s">
        <v>52</v>
      </c>
    </row>
    <row r="4" spans="1:10" s="9" customFormat="1" ht="60" customHeight="1" thickBot="1" x14ac:dyDescent="0.35">
      <c r="A4" s="6" t="s">
        <v>54</v>
      </c>
      <c r="B4" s="7" t="s">
        <v>55</v>
      </c>
      <c r="C4" s="7" t="s">
        <v>65</v>
      </c>
      <c r="D4" s="8" t="s">
        <v>56</v>
      </c>
    </row>
    <row r="5" spans="1:10" s="9" customFormat="1" ht="60" customHeight="1" thickTop="1" x14ac:dyDescent="0.3">
      <c r="A5" s="10" t="s">
        <v>57</v>
      </c>
      <c r="B5" s="11">
        <v>1497508170</v>
      </c>
      <c r="C5" s="11">
        <v>2159088000</v>
      </c>
      <c r="D5" s="12">
        <f>C5-B5</f>
        <v>661579830</v>
      </c>
    </row>
    <row r="6" spans="1:10" s="9" customFormat="1" ht="60" customHeight="1" x14ac:dyDescent="0.3">
      <c r="A6" s="13" t="s">
        <v>58</v>
      </c>
      <c r="B6" s="14">
        <v>25500000</v>
      </c>
      <c r="C6" s="14">
        <v>20500000</v>
      </c>
      <c r="D6" s="15">
        <f>C6-B6</f>
        <v>-5000000</v>
      </c>
    </row>
    <row r="7" spans="1:10" s="9" customFormat="1" ht="60" customHeight="1" x14ac:dyDescent="0.3">
      <c r="A7" s="16" t="s">
        <v>45</v>
      </c>
      <c r="B7" s="17">
        <v>26625091</v>
      </c>
      <c r="C7" s="17">
        <v>2003921</v>
      </c>
      <c r="D7" s="18">
        <f>C7-B7</f>
        <v>-24621170</v>
      </c>
    </row>
    <row r="8" spans="1:10" s="9" customFormat="1" ht="60" customHeight="1" thickBot="1" x14ac:dyDescent="0.35">
      <c r="A8" s="19" t="s">
        <v>59</v>
      </c>
      <c r="B8" s="20">
        <f>SUM(B5:B7)</f>
        <v>1549633261</v>
      </c>
      <c r="C8" s="20">
        <f>SUM(C5:C7)</f>
        <v>2181591921</v>
      </c>
      <c r="D8" s="21">
        <f t="shared" ref="D8" si="0">C8-B8</f>
        <v>631958660</v>
      </c>
    </row>
    <row r="9" spans="1:10" ht="30" customHeight="1" x14ac:dyDescent="0.3">
      <c r="A9" s="9"/>
      <c r="B9" s="9"/>
      <c r="C9" s="9"/>
      <c r="D9" s="9"/>
      <c r="F9" s="22"/>
    </row>
    <row r="10" spans="1:10" s="4" customFormat="1" ht="60" customHeight="1" thickBot="1" x14ac:dyDescent="0.35">
      <c r="A10" s="4" t="s">
        <v>60</v>
      </c>
      <c r="D10" s="5" t="s">
        <v>51</v>
      </c>
    </row>
    <row r="11" spans="1:10" ht="60" customHeight="1" thickBot="1" x14ac:dyDescent="0.35">
      <c r="A11" s="6" t="s">
        <v>53</v>
      </c>
      <c r="B11" s="7" t="s">
        <v>55</v>
      </c>
      <c r="C11" s="7" t="s">
        <v>65</v>
      </c>
      <c r="D11" s="8" t="s">
        <v>27</v>
      </c>
    </row>
    <row r="12" spans="1:10" ht="60" customHeight="1" thickTop="1" x14ac:dyDescent="0.3">
      <c r="A12" s="23" t="s">
        <v>61</v>
      </c>
      <c r="B12" s="24">
        <v>669609950</v>
      </c>
      <c r="C12" s="24">
        <v>779437140</v>
      </c>
      <c r="D12" s="25">
        <f>C12-B12</f>
        <v>109827190</v>
      </c>
    </row>
    <row r="13" spans="1:10" ht="60" customHeight="1" x14ac:dyDescent="0.3">
      <c r="A13" s="13" t="s">
        <v>62</v>
      </c>
      <c r="B13" s="14">
        <v>1920290</v>
      </c>
      <c r="C13" s="14">
        <v>92000000</v>
      </c>
      <c r="D13" s="25">
        <f t="shared" ref="D13:D15" si="1">C13-B13</f>
        <v>90079710</v>
      </c>
    </row>
    <row r="14" spans="1:10" ht="60" customHeight="1" x14ac:dyDescent="0.3">
      <c r="A14" s="13" t="s">
        <v>63</v>
      </c>
      <c r="B14" s="14">
        <v>878103021</v>
      </c>
      <c r="C14" s="14">
        <v>1310154781</v>
      </c>
      <c r="D14" s="25">
        <f t="shared" si="1"/>
        <v>432051760</v>
      </c>
    </row>
    <row r="15" spans="1:10" ht="60" customHeight="1" thickBot="1" x14ac:dyDescent="0.35">
      <c r="A15" s="19" t="s">
        <v>64</v>
      </c>
      <c r="B15" s="20">
        <f>SUM(B12:B14)</f>
        <v>1549633261</v>
      </c>
      <c r="C15" s="20">
        <f>C12+C13+C14</f>
        <v>2181591921</v>
      </c>
      <c r="D15" s="26">
        <f t="shared" si="1"/>
        <v>631958660</v>
      </c>
    </row>
  </sheetData>
  <mergeCells count="1">
    <mergeCell ref="A1:D1"/>
  </mergeCells>
  <phoneticPr fontId="2" type="noConversion"/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3"/>
  <sheetViews>
    <sheetView topLeftCell="A4" zoomScaleNormal="100" workbookViewId="0">
      <selection activeCell="E9" sqref="E9"/>
    </sheetView>
  </sheetViews>
  <sheetFormatPr defaultRowHeight="39.950000000000003" customHeight="1" x14ac:dyDescent="0.3"/>
  <cols>
    <col min="1" max="3" width="13.625" style="27" customWidth="1"/>
    <col min="4" max="6" width="15.625" style="28" customWidth="1"/>
    <col min="7" max="7" width="15.625" style="29" customWidth="1"/>
    <col min="8" max="8" width="15.625" style="30" customWidth="1"/>
    <col min="9" max="9" width="9" style="27"/>
    <col min="10" max="11" width="11.875" style="27" customWidth="1"/>
    <col min="12" max="16384" width="9" style="27"/>
  </cols>
  <sheetData>
    <row r="2" spans="1:8" ht="15" customHeight="1" x14ac:dyDescent="0.3"/>
    <row r="3" spans="1:8" ht="60" customHeight="1" x14ac:dyDescent="0.3">
      <c r="A3" s="96" t="s">
        <v>36</v>
      </c>
      <c r="B3" s="96"/>
      <c r="C3" s="96"/>
      <c r="D3" s="96"/>
      <c r="E3" s="96"/>
      <c r="F3" s="96"/>
      <c r="G3" s="96"/>
      <c r="H3" s="96"/>
    </row>
    <row r="4" spans="1:8" ht="15" customHeight="1" thickBot="1" x14ac:dyDescent="0.35">
      <c r="H4" s="31" t="s">
        <v>43</v>
      </c>
    </row>
    <row r="5" spans="1:8" ht="60" customHeight="1" x14ac:dyDescent="0.3">
      <c r="A5" s="93" t="s">
        <v>0</v>
      </c>
      <c r="B5" s="95"/>
      <c r="C5" s="95"/>
      <c r="D5" s="102" t="s">
        <v>44</v>
      </c>
      <c r="E5" s="102" t="s">
        <v>68</v>
      </c>
      <c r="F5" s="95" t="s">
        <v>37</v>
      </c>
      <c r="G5" s="95" t="s">
        <v>70</v>
      </c>
      <c r="H5" s="97"/>
    </row>
    <row r="6" spans="1:8" ht="60" customHeight="1" thickBot="1" x14ac:dyDescent="0.35">
      <c r="A6" s="32" t="s">
        <v>1</v>
      </c>
      <c r="B6" s="33" t="s">
        <v>2</v>
      </c>
      <c r="C6" s="33" t="s">
        <v>3</v>
      </c>
      <c r="D6" s="103"/>
      <c r="E6" s="98"/>
      <c r="F6" s="98"/>
      <c r="G6" s="98"/>
      <c r="H6" s="99"/>
    </row>
    <row r="7" spans="1:8" ht="60" customHeight="1" thickTop="1" thickBot="1" x14ac:dyDescent="0.35">
      <c r="A7" s="100" t="s">
        <v>4</v>
      </c>
      <c r="B7" s="101"/>
      <c r="C7" s="101"/>
      <c r="D7" s="34">
        <f>SUM(D8,D10,D12)</f>
        <v>1549633261</v>
      </c>
      <c r="E7" s="34">
        <f t="shared" ref="E7:F7" si="0">SUM(E8,E10,E12)</f>
        <v>2181591921</v>
      </c>
      <c r="F7" s="34">
        <f t="shared" si="0"/>
        <v>631958660</v>
      </c>
      <c r="G7" s="104"/>
      <c r="H7" s="105"/>
    </row>
    <row r="8" spans="1:8" ht="60" customHeight="1" x14ac:dyDescent="0.3">
      <c r="A8" s="93" t="s">
        <v>38</v>
      </c>
      <c r="B8" s="95" t="s">
        <v>38</v>
      </c>
      <c r="C8" s="35" t="s">
        <v>6</v>
      </c>
      <c r="D8" s="36">
        <f>SUM(D9)</f>
        <v>1497508170</v>
      </c>
      <c r="E8" s="36">
        <f>SUM(E9)</f>
        <v>2159088000</v>
      </c>
      <c r="F8" s="36">
        <f t="shared" ref="F8:F13" si="1">E8-D8</f>
        <v>661579830</v>
      </c>
      <c r="G8" s="81"/>
      <c r="H8" s="82"/>
    </row>
    <row r="9" spans="1:8" ht="60" customHeight="1" x14ac:dyDescent="0.3">
      <c r="A9" s="94"/>
      <c r="B9" s="80"/>
      <c r="C9" s="37" t="s">
        <v>39</v>
      </c>
      <c r="D9" s="38">
        <f>예산총괄표!B5</f>
        <v>1497508170</v>
      </c>
      <c r="E9" s="78">
        <f>예산총괄표!C5</f>
        <v>2159088000</v>
      </c>
      <c r="F9" s="38">
        <f t="shared" si="1"/>
        <v>661579830</v>
      </c>
      <c r="G9" s="39"/>
      <c r="H9" s="40" t="s">
        <v>79</v>
      </c>
    </row>
    <row r="10" spans="1:8" ht="60" customHeight="1" x14ac:dyDescent="0.3">
      <c r="A10" s="94" t="s">
        <v>40</v>
      </c>
      <c r="B10" s="80" t="s">
        <v>41</v>
      </c>
      <c r="C10" s="41" t="s">
        <v>6</v>
      </c>
      <c r="D10" s="42">
        <f>SUM(D11)</f>
        <v>25500000</v>
      </c>
      <c r="E10" s="42">
        <f>SUM(E11)</f>
        <v>20500000</v>
      </c>
      <c r="F10" s="42">
        <f t="shared" si="1"/>
        <v>-5000000</v>
      </c>
      <c r="G10" s="83"/>
      <c r="H10" s="84"/>
    </row>
    <row r="11" spans="1:8" ht="60" customHeight="1" x14ac:dyDescent="0.3">
      <c r="A11" s="94"/>
      <c r="B11" s="80"/>
      <c r="C11" s="43" t="s">
        <v>42</v>
      </c>
      <c r="D11" s="44">
        <f>예산총괄표!B6</f>
        <v>25500000</v>
      </c>
      <c r="E11" s="44">
        <f>예산총괄표!C6</f>
        <v>20500000</v>
      </c>
      <c r="F11" s="38">
        <f t="shared" si="1"/>
        <v>-5000000</v>
      </c>
      <c r="G11" s="91" t="s">
        <v>80</v>
      </c>
      <c r="H11" s="92"/>
    </row>
    <row r="12" spans="1:8" ht="60" customHeight="1" x14ac:dyDescent="0.3">
      <c r="A12" s="85" t="s">
        <v>66</v>
      </c>
      <c r="B12" s="87" t="s">
        <v>66</v>
      </c>
      <c r="C12" s="41" t="s">
        <v>6</v>
      </c>
      <c r="D12" s="42">
        <f>SUM(D13)</f>
        <v>26625091</v>
      </c>
      <c r="E12" s="42">
        <f>SUM(E13)</f>
        <v>2003921</v>
      </c>
      <c r="F12" s="42">
        <f t="shared" si="1"/>
        <v>-24621170</v>
      </c>
      <c r="G12" s="83"/>
      <c r="H12" s="84"/>
    </row>
    <row r="13" spans="1:8" ht="60" customHeight="1" thickBot="1" x14ac:dyDescent="0.35">
      <c r="A13" s="86"/>
      <c r="B13" s="88"/>
      <c r="C13" s="45" t="s">
        <v>67</v>
      </c>
      <c r="D13" s="46">
        <f>예산총괄표!B7</f>
        <v>26625091</v>
      </c>
      <c r="E13" s="46">
        <f>예산총괄표!C7</f>
        <v>2003921</v>
      </c>
      <c r="F13" s="46">
        <f t="shared" si="1"/>
        <v>-24621170</v>
      </c>
      <c r="G13" s="89" t="s">
        <v>67</v>
      </c>
      <c r="H13" s="90"/>
    </row>
  </sheetData>
  <mergeCells count="19">
    <mergeCell ref="A3:H3"/>
    <mergeCell ref="G5:H6"/>
    <mergeCell ref="A7:C7"/>
    <mergeCell ref="D5:D6"/>
    <mergeCell ref="E5:E6"/>
    <mergeCell ref="F5:F6"/>
    <mergeCell ref="A5:C5"/>
    <mergeCell ref="G7:H7"/>
    <mergeCell ref="B10:B11"/>
    <mergeCell ref="G8:H8"/>
    <mergeCell ref="G10:H10"/>
    <mergeCell ref="A12:A13"/>
    <mergeCell ref="B12:B13"/>
    <mergeCell ref="G12:H12"/>
    <mergeCell ref="G13:H13"/>
    <mergeCell ref="G11:H11"/>
    <mergeCell ref="A8:A9"/>
    <mergeCell ref="B8:B9"/>
    <mergeCell ref="A10:A11"/>
  </mergeCells>
  <phoneticPr fontId="2" type="noConversion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31"/>
  <sheetViews>
    <sheetView topLeftCell="A2" zoomScaleNormal="100" workbookViewId="0">
      <pane xSplit="3" ySplit="5" topLeftCell="D7" activePane="bottomRight" state="frozen"/>
      <selection activeCell="A2" sqref="A2"/>
      <selection pane="topRight" activeCell="D2" sqref="D2"/>
      <selection pane="bottomLeft" activeCell="A5" sqref="A5"/>
      <selection pane="bottomRight" activeCell="E32" sqref="E32"/>
    </sheetView>
  </sheetViews>
  <sheetFormatPr defaultRowHeight="39.950000000000003" customHeight="1" x14ac:dyDescent="0.3"/>
  <cols>
    <col min="1" max="3" width="9.125" style="27" customWidth="1"/>
    <col min="4" max="6" width="15.625" style="28" customWidth="1"/>
    <col min="7" max="7" width="16.625" style="29" customWidth="1"/>
    <col min="8" max="8" width="15.625" style="30" customWidth="1"/>
    <col min="9" max="9" width="9" style="27"/>
    <col min="10" max="11" width="11.875" style="27" customWidth="1"/>
    <col min="12" max="16384" width="9" style="27"/>
  </cols>
  <sheetData>
    <row r="2" spans="1:11" ht="15" customHeight="1" x14ac:dyDescent="0.3"/>
    <row r="3" spans="1:11" ht="60" customHeight="1" x14ac:dyDescent="0.3">
      <c r="A3" s="96" t="s">
        <v>35</v>
      </c>
      <c r="B3" s="96"/>
      <c r="C3" s="96"/>
      <c r="D3" s="96"/>
      <c r="E3" s="96"/>
      <c r="F3" s="96"/>
      <c r="G3" s="96"/>
      <c r="H3" s="96"/>
    </row>
    <row r="4" spans="1:11" ht="15" customHeight="1" thickBot="1" x14ac:dyDescent="0.35">
      <c r="H4" s="31" t="s">
        <v>43</v>
      </c>
    </row>
    <row r="5" spans="1:11" ht="39.950000000000003" customHeight="1" x14ac:dyDescent="0.3">
      <c r="A5" s="118" t="s">
        <v>0</v>
      </c>
      <c r="B5" s="119"/>
      <c r="C5" s="119"/>
      <c r="D5" s="110" t="s">
        <v>46</v>
      </c>
      <c r="E5" s="110" t="s">
        <v>47</v>
      </c>
      <c r="F5" s="119" t="s">
        <v>27</v>
      </c>
      <c r="G5" s="125" t="s">
        <v>28</v>
      </c>
      <c r="H5" s="126"/>
    </row>
    <row r="6" spans="1:11" ht="39.950000000000003" customHeight="1" thickBot="1" x14ac:dyDescent="0.35">
      <c r="A6" s="47" t="s">
        <v>1</v>
      </c>
      <c r="B6" s="48" t="s">
        <v>2</v>
      </c>
      <c r="C6" s="48" t="s">
        <v>3</v>
      </c>
      <c r="D6" s="111"/>
      <c r="E6" s="111"/>
      <c r="F6" s="124"/>
      <c r="G6" s="127"/>
      <c r="H6" s="128"/>
    </row>
    <row r="7" spans="1:11" ht="30" customHeight="1" thickTop="1" x14ac:dyDescent="0.3">
      <c r="A7" s="112" t="s">
        <v>4</v>
      </c>
      <c r="B7" s="113"/>
      <c r="C7" s="113"/>
      <c r="D7" s="49">
        <f>SUM(D8,D25,D29)</f>
        <v>1549633261</v>
      </c>
      <c r="E7" s="49">
        <f>SUM(E8,E25,E29)</f>
        <v>2181591921</v>
      </c>
      <c r="F7" s="49">
        <f>E7-D7</f>
        <v>631958660</v>
      </c>
      <c r="G7" s="50"/>
      <c r="H7" s="51"/>
    </row>
    <row r="8" spans="1:11" ht="30" customHeight="1" x14ac:dyDescent="0.3">
      <c r="A8" s="114" t="s">
        <v>5</v>
      </c>
      <c r="B8" s="115" t="s">
        <v>6</v>
      </c>
      <c r="C8" s="115"/>
      <c r="D8" s="52">
        <f>SUM(D9,D15,D18)</f>
        <v>669609950</v>
      </c>
      <c r="E8" s="52">
        <f>SUM(E9,E15,E18)</f>
        <v>779437140</v>
      </c>
      <c r="F8" s="52">
        <f t="shared" ref="F8:F31" si="0">E8-D8</f>
        <v>109827190</v>
      </c>
      <c r="G8" s="53"/>
      <c r="H8" s="54"/>
    </row>
    <row r="9" spans="1:11" ht="30" customHeight="1" x14ac:dyDescent="0.3">
      <c r="A9" s="114"/>
      <c r="B9" s="116" t="s">
        <v>7</v>
      </c>
      <c r="C9" s="55" t="s">
        <v>6</v>
      </c>
      <c r="D9" s="56">
        <f>SUM(D10:D14)</f>
        <v>597286770</v>
      </c>
      <c r="E9" s="56">
        <f>SUM(E10:E14)</f>
        <v>688461730</v>
      </c>
      <c r="F9" s="56">
        <f t="shared" si="0"/>
        <v>91174960</v>
      </c>
      <c r="G9" s="57"/>
      <c r="H9" s="58"/>
    </row>
    <row r="10" spans="1:11" ht="30" customHeight="1" x14ac:dyDescent="0.3">
      <c r="A10" s="114"/>
      <c r="B10" s="116"/>
      <c r="C10" s="59" t="s">
        <v>8</v>
      </c>
      <c r="D10" s="60">
        <v>454700960</v>
      </c>
      <c r="E10" s="60">
        <v>493340200</v>
      </c>
      <c r="F10" s="60">
        <f t="shared" si="0"/>
        <v>38639240</v>
      </c>
      <c r="G10" s="61" t="s">
        <v>72</v>
      </c>
      <c r="H10" s="62">
        <f>E10</f>
        <v>493340200</v>
      </c>
      <c r="J10" s="63"/>
      <c r="K10" s="63"/>
    </row>
    <row r="11" spans="1:11" ht="30" customHeight="1" x14ac:dyDescent="0.3">
      <c r="A11" s="114"/>
      <c r="B11" s="116"/>
      <c r="C11" s="59" t="s">
        <v>9</v>
      </c>
      <c r="D11" s="60">
        <v>34103360</v>
      </c>
      <c r="E11" s="60">
        <v>95777000</v>
      </c>
      <c r="F11" s="60">
        <f t="shared" si="0"/>
        <v>61673640</v>
      </c>
      <c r="G11" s="61" t="s">
        <v>74</v>
      </c>
      <c r="H11" s="62">
        <f t="shared" ref="H11:H28" si="1">E11</f>
        <v>95777000</v>
      </c>
      <c r="J11" s="63"/>
      <c r="K11" s="63"/>
    </row>
    <row r="12" spans="1:11" ht="30" customHeight="1" x14ac:dyDescent="0.3">
      <c r="A12" s="114"/>
      <c r="B12" s="116"/>
      <c r="C12" s="59" t="s">
        <v>10</v>
      </c>
      <c r="D12" s="60">
        <v>37891670</v>
      </c>
      <c r="E12" s="60">
        <v>41111770</v>
      </c>
      <c r="F12" s="60">
        <f t="shared" si="0"/>
        <v>3220100</v>
      </c>
      <c r="G12" s="61" t="s">
        <v>73</v>
      </c>
      <c r="H12" s="62">
        <f t="shared" si="1"/>
        <v>41111770</v>
      </c>
      <c r="J12" s="63"/>
      <c r="K12" s="63"/>
    </row>
    <row r="13" spans="1:11" ht="30" customHeight="1" x14ac:dyDescent="0.3">
      <c r="A13" s="114"/>
      <c r="B13" s="116"/>
      <c r="C13" s="59" t="s">
        <v>11</v>
      </c>
      <c r="D13" s="60">
        <v>42936160</v>
      </c>
      <c r="E13" s="60">
        <v>48832760</v>
      </c>
      <c r="F13" s="60">
        <f t="shared" si="0"/>
        <v>5896600</v>
      </c>
      <c r="G13" s="61" t="s">
        <v>73</v>
      </c>
      <c r="H13" s="62">
        <f t="shared" si="1"/>
        <v>48832760</v>
      </c>
      <c r="J13" s="63"/>
      <c r="K13" s="63"/>
    </row>
    <row r="14" spans="1:11" ht="30" customHeight="1" x14ac:dyDescent="0.3">
      <c r="A14" s="114"/>
      <c r="B14" s="116"/>
      <c r="C14" s="59" t="s">
        <v>12</v>
      </c>
      <c r="D14" s="60">
        <v>27654620</v>
      </c>
      <c r="E14" s="60">
        <v>9400000</v>
      </c>
      <c r="F14" s="60">
        <f t="shared" si="0"/>
        <v>-18254620</v>
      </c>
      <c r="G14" s="61" t="s">
        <v>75</v>
      </c>
      <c r="H14" s="62">
        <f t="shared" si="1"/>
        <v>9400000</v>
      </c>
      <c r="J14" s="63"/>
      <c r="K14" s="63"/>
    </row>
    <row r="15" spans="1:11" ht="30" customHeight="1" x14ac:dyDescent="0.3">
      <c r="A15" s="114"/>
      <c r="B15" s="117" t="s">
        <v>13</v>
      </c>
      <c r="C15" s="64" t="s">
        <v>6</v>
      </c>
      <c r="D15" s="56">
        <f>SUM(D16:D17)</f>
        <v>3849440</v>
      </c>
      <c r="E15" s="56">
        <f>SUM(E16:E17)</f>
        <v>6200000</v>
      </c>
      <c r="F15" s="56">
        <f t="shared" si="0"/>
        <v>2350560</v>
      </c>
      <c r="G15" s="57"/>
      <c r="H15" s="58"/>
      <c r="J15" s="63"/>
    </row>
    <row r="16" spans="1:11" ht="30" customHeight="1" x14ac:dyDescent="0.3">
      <c r="A16" s="114"/>
      <c r="B16" s="117"/>
      <c r="C16" s="65" t="s">
        <v>14</v>
      </c>
      <c r="D16" s="60">
        <v>1648000</v>
      </c>
      <c r="E16" s="60">
        <v>4400000</v>
      </c>
      <c r="F16" s="60">
        <f t="shared" si="0"/>
        <v>2752000</v>
      </c>
      <c r="G16" s="61" t="s">
        <v>33</v>
      </c>
      <c r="H16" s="62">
        <f t="shared" si="1"/>
        <v>4400000</v>
      </c>
      <c r="J16" s="63"/>
      <c r="K16" s="63"/>
    </row>
    <row r="17" spans="1:11" ht="30" customHeight="1" x14ac:dyDescent="0.3">
      <c r="A17" s="114"/>
      <c r="B17" s="117"/>
      <c r="C17" s="65" t="s">
        <v>15</v>
      </c>
      <c r="D17" s="60">
        <v>2201440</v>
      </c>
      <c r="E17" s="60">
        <v>1800000</v>
      </c>
      <c r="F17" s="60">
        <f t="shared" si="0"/>
        <v>-401440</v>
      </c>
      <c r="G17" s="66" t="s">
        <v>76</v>
      </c>
      <c r="H17" s="62">
        <f t="shared" si="1"/>
        <v>1800000</v>
      </c>
      <c r="J17" s="63"/>
      <c r="K17" s="63"/>
    </row>
    <row r="18" spans="1:11" ht="30" customHeight="1" x14ac:dyDescent="0.3">
      <c r="A18" s="114"/>
      <c r="B18" s="117" t="s">
        <v>16</v>
      </c>
      <c r="C18" s="64" t="s">
        <v>6</v>
      </c>
      <c r="D18" s="56">
        <f>SUM(D19:D24)</f>
        <v>68473740</v>
      </c>
      <c r="E18" s="56">
        <f>SUM(E19:E24)</f>
        <v>84775410</v>
      </c>
      <c r="F18" s="56">
        <f t="shared" si="0"/>
        <v>16301670</v>
      </c>
      <c r="G18" s="57"/>
      <c r="H18" s="58"/>
      <c r="J18" s="63"/>
    </row>
    <row r="19" spans="1:11" ht="30" customHeight="1" x14ac:dyDescent="0.3">
      <c r="A19" s="114"/>
      <c r="B19" s="117"/>
      <c r="C19" s="67" t="s">
        <v>17</v>
      </c>
      <c r="D19" s="60">
        <v>21019730</v>
      </c>
      <c r="E19" s="60">
        <v>22080000</v>
      </c>
      <c r="F19" s="60">
        <f t="shared" si="0"/>
        <v>1060270</v>
      </c>
      <c r="G19" s="66" t="s">
        <v>48</v>
      </c>
      <c r="H19" s="62">
        <f t="shared" si="1"/>
        <v>22080000</v>
      </c>
      <c r="J19" s="63"/>
      <c r="K19" s="63"/>
    </row>
    <row r="20" spans="1:11" ht="30" customHeight="1" x14ac:dyDescent="0.3">
      <c r="A20" s="114"/>
      <c r="B20" s="117"/>
      <c r="C20" s="67" t="s">
        <v>18</v>
      </c>
      <c r="D20" s="60">
        <v>21921050</v>
      </c>
      <c r="E20" s="60">
        <v>30028240</v>
      </c>
      <c r="F20" s="60">
        <f t="shared" si="0"/>
        <v>8107190</v>
      </c>
      <c r="G20" s="61" t="s">
        <v>29</v>
      </c>
      <c r="H20" s="62">
        <f t="shared" si="1"/>
        <v>30028240</v>
      </c>
      <c r="J20" s="63"/>
      <c r="K20" s="63"/>
    </row>
    <row r="21" spans="1:11" ht="30" customHeight="1" x14ac:dyDescent="0.3">
      <c r="A21" s="114"/>
      <c r="B21" s="117"/>
      <c r="C21" s="67" t="s">
        <v>19</v>
      </c>
      <c r="D21" s="60">
        <v>11104210</v>
      </c>
      <c r="E21" s="60">
        <v>12024120</v>
      </c>
      <c r="F21" s="60">
        <f t="shared" si="0"/>
        <v>919910</v>
      </c>
      <c r="G21" s="61" t="s">
        <v>30</v>
      </c>
      <c r="H21" s="62">
        <f t="shared" si="1"/>
        <v>12024120</v>
      </c>
      <c r="J21" s="63"/>
      <c r="K21" s="63"/>
    </row>
    <row r="22" spans="1:11" ht="30" customHeight="1" x14ac:dyDescent="0.3">
      <c r="A22" s="114"/>
      <c r="B22" s="117"/>
      <c r="C22" s="67" t="s">
        <v>20</v>
      </c>
      <c r="D22" s="60">
        <v>4208430</v>
      </c>
      <c r="E22" s="60">
        <v>4700000</v>
      </c>
      <c r="F22" s="60">
        <f t="shared" si="0"/>
        <v>491570</v>
      </c>
      <c r="G22" s="61" t="s">
        <v>31</v>
      </c>
      <c r="H22" s="62">
        <f t="shared" si="1"/>
        <v>4700000</v>
      </c>
      <c r="J22" s="63"/>
      <c r="K22" s="63"/>
    </row>
    <row r="23" spans="1:11" ht="30" customHeight="1" x14ac:dyDescent="0.3">
      <c r="A23" s="114"/>
      <c r="B23" s="117"/>
      <c r="C23" s="67" t="s">
        <v>21</v>
      </c>
      <c r="D23" s="60">
        <v>1099100</v>
      </c>
      <c r="E23" s="60">
        <v>1000000</v>
      </c>
      <c r="F23" s="60">
        <f t="shared" si="0"/>
        <v>-99100</v>
      </c>
      <c r="G23" s="61" t="s">
        <v>32</v>
      </c>
      <c r="H23" s="62">
        <f t="shared" si="1"/>
        <v>1000000</v>
      </c>
      <c r="J23" s="63"/>
      <c r="K23" s="63"/>
    </row>
    <row r="24" spans="1:11" ht="30" customHeight="1" x14ac:dyDescent="0.3">
      <c r="A24" s="114"/>
      <c r="B24" s="117"/>
      <c r="C24" s="67" t="s">
        <v>22</v>
      </c>
      <c r="D24" s="60">
        <v>9121220</v>
      </c>
      <c r="E24" s="60">
        <v>14943050</v>
      </c>
      <c r="F24" s="60">
        <f t="shared" si="0"/>
        <v>5821830</v>
      </c>
      <c r="G24" s="66" t="s">
        <v>77</v>
      </c>
      <c r="H24" s="62">
        <f t="shared" si="1"/>
        <v>14943050</v>
      </c>
      <c r="J24" s="63"/>
      <c r="K24" s="63"/>
    </row>
    <row r="25" spans="1:11" ht="30" customHeight="1" x14ac:dyDescent="0.3">
      <c r="A25" s="129" t="s">
        <v>23</v>
      </c>
      <c r="B25" s="109" t="s">
        <v>6</v>
      </c>
      <c r="C25" s="109"/>
      <c r="D25" s="52">
        <f>SUM(D26)</f>
        <v>1920290</v>
      </c>
      <c r="E25" s="52">
        <f>SUM(E26)</f>
        <v>92000000</v>
      </c>
      <c r="F25" s="52">
        <f t="shared" si="0"/>
        <v>90079710</v>
      </c>
      <c r="G25" s="53"/>
      <c r="H25" s="54"/>
      <c r="J25" s="63"/>
    </row>
    <row r="26" spans="1:11" ht="30" customHeight="1" x14ac:dyDescent="0.3">
      <c r="A26" s="129"/>
      <c r="B26" s="120" t="s">
        <v>24</v>
      </c>
      <c r="C26" s="64" t="s">
        <v>6</v>
      </c>
      <c r="D26" s="56">
        <f>SUM(D27:D28)</f>
        <v>1920290</v>
      </c>
      <c r="E26" s="56">
        <f>SUM(E27:E28)</f>
        <v>92000000</v>
      </c>
      <c r="F26" s="56">
        <f t="shared" si="0"/>
        <v>90079710</v>
      </c>
      <c r="G26" s="57"/>
      <c r="H26" s="58"/>
      <c r="J26" s="63"/>
    </row>
    <row r="27" spans="1:11" ht="30" customHeight="1" x14ac:dyDescent="0.3">
      <c r="A27" s="129"/>
      <c r="B27" s="121"/>
      <c r="C27" s="72" t="s">
        <v>71</v>
      </c>
      <c r="D27" s="73">
        <v>0</v>
      </c>
      <c r="E27" s="73">
        <v>50000000</v>
      </c>
      <c r="F27" s="73">
        <f t="shared" si="0"/>
        <v>50000000</v>
      </c>
      <c r="G27" s="77" t="s">
        <v>78</v>
      </c>
      <c r="H27" s="62">
        <f t="shared" si="1"/>
        <v>50000000</v>
      </c>
      <c r="J27" s="63"/>
    </row>
    <row r="28" spans="1:11" ht="30" customHeight="1" x14ac:dyDescent="0.3">
      <c r="A28" s="129"/>
      <c r="B28" s="122"/>
      <c r="C28" s="76" t="s">
        <v>25</v>
      </c>
      <c r="D28" s="73">
        <v>1920290</v>
      </c>
      <c r="E28" s="73">
        <v>42000000</v>
      </c>
      <c r="F28" s="73">
        <f t="shared" si="0"/>
        <v>40079710</v>
      </c>
      <c r="G28" s="74" t="s">
        <v>49</v>
      </c>
      <c r="H28" s="75">
        <f t="shared" si="1"/>
        <v>42000000</v>
      </c>
      <c r="J28" s="63"/>
      <c r="K28" s="63"/>
    </row>
    <row r="29" spans="1:11" ht="30" customHeight="1" x14ac:dyDescent="0.3">
      <c r="A29" s="106" t="s">
        <v>26</v>
      </c>
      <c r="B29" s="109" t="s">
        <v>6</v>
      </c>
      <c r="C29" s="109"/>
      <c r="D29" s="52">
        <f>SUM(D30)</f>
        <v>878103021</v>
      </c>
      <c r="E29" s="52">
        <f>SUM(E30)</f>
        <v>1310154781</v>
      </c>
      <c r="F29" s="52">
        <f t="shared" si="0"/>
        <v>432051760</v>
      </c>
      <c r="G29" s="53"/>
      <c r="H29" s="54"/>
      <c r="J29" s="63"/>
    </row>
    <row r="30" spans="1:11" ht="30" customHeight="1" x14ac:dyDescent="0.3">
      <c r="A30" s="107"/>
      <c r="B30" s="120" t="s">
        <v>26</v>
      </c>
      <c r="C30" s="64" t="s">
        <v>6</v>
      </c>
      <c r="D30" s="56">
        <f>SUM(D31)</f>
        <v>878103021</v>
      </c>
      <c r="E30" s="56">
        <f>SUM(E31)</f>
        <v>1310154781</v>
      </c>
      <c r="F30" s="56">
        <f t="shared" si="0"/>
        <v>432051760</v>
      </c>
      <c r="G30" s="57"/>
      <c r="H30" s="58"/>
      <c r="J30" s="63"/>
    </row>
    <row r="31" spans="1:11" ht="30" customHeight="1" thickBot="1" x14ac:dyDescent="0.35">
      <c r="A31" s="108"/>
      <c r="B31" s="123"/>
      <c r="C31" s="68" t="s">
        <v>26</v>
      </c>
      <c r="D31" s="69">
        <v>878103021</v>
      </c>
      <c r="E31" s="69">
        <v>1310154781</v>
      </c>
      <c r="F31" s="69">
        <f t="shared" si="0"/>
        <v>432051760</v>
      </c>
      <c r="G31" s="70" t="s">
        <v>34</v>
      </c>
      <c r="H31" s="71">
        <f>E31</f>
        <v>1310154781</v>
      </c>
      <c r="J31" s="63"/>
      <c r="K31" s="63"/>
    </row>
  </sheetData>
  <mergeCells count="18">
    <mergeCell ref="E5:E6"/>
    <mergeCell ref="F5:F6"/>
    <mergeCell ref="G5:H6"/>
    <mergeCell ref="A3:H3"/>
    <mergeCell ref="A25:A28"/>
    <mergeCell ref="B25:C25"/>
    <mergeCell ref="A29:A31"/>
    <mergeCell ref="B29:C29"/>
    <mergeCell ref="D5:D6"/>
    <mergeCell ref="A7:C7"/>
    <mergeCell ref="A8:A24"/>
    <mergeCell ref="B8:C8"/>
    <mergeCell ref="B9:B14"/>
    <mergeCell ref="B15:B17"/>
    <mergeCell ref="B18:B24"/>
    <mergeCell ref="A5:C5"/>
    <mergeCell ref="B26:B28"/>
    <mergeCell ref="B30:B31"/>
  </mergeCells>
  <phoneticPr fontId="2" type="noConversion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2020-10-16T07:58:43Z</cp:lastPrinted>
  <dcterms:created xsi:type="dcterms:W3CDTF">2017-12-28T02:48:06Z</dcterms:created>
  <dcterms:modified xsi:type="dcterms:W3CDTF">2020-10-16T07:58:45Z</dcterms:modified>
</cp:coreProperties>
</file>